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ritc\Shropshire Council\County Councillor Reports\"/>
    </mc:Choice>
  </mc:AlternateContent>
  <xr:revisionPtr revIDLastSave="0" documentId="8_{71F0DA9B-DEE7-4306-B399-43FD9E39CB66}" xr6:coauthVersionLast="47" xr6:coauthVersionMax="47" xr10:uidLastSave="{00000000-0000-0000-0000-000000000000}"/>
  <bookViews>
    <workbookView xWindow="-108" yWindow="-108" windowWidth="23256" windowHeight="12456" xr2:uid="{00000000-000D-0000-FFFF-FFFF00000000}"/>
  </bookViews>
  <sheets>
    <sheet name="Dashboard Summary" sheetId="1" r:id="rId1"/>
    <sheet name="Casework Ledger" sheetId="2" r:id="rId2"/>
    <sheet name="Governance &amp; Scrutin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0" i="3" l="1"/>
  <c r="M100" i="3"/>
  <c r="L100" i="3"/>
  <c r="N99" i="3"/>
  <c r="M99" i="3"/>
  <c r="L99" i="3"/>
  <c r="N98" i="3"/>
  <c r="M98" i="3"/>
  <c r="L98" i="3"/>
  <c r="N97" i="3"/>
  <c r="M97" i="3"/>
  <c r="L97" i="3"/>
  <c r="N96" i="3"/>
  <c r="M96" i="3"/>
  <c r="L96" i="3"/>
  <c r="N95" i="3"/>
  <c r="M95" i="3"/>
  <c r="L95" i="3"/>
  <c r="N94" i="3"/>
  <c r="M94" i="3"/>
  <c r="L94" i="3"/>
  <c r="N93" i="3"/>
  <c r="M93" i="3"/>
  <c r="L93" i="3"/>
  <c r="N92" i="3"/>
  <c r="M92" i="3"/>
  <c r="L92" i="3"/>
  <c r="N91" i="3"/>
  <c r="M91" i="3"/>
  <c r="L91" i="3"/>
  <c r="N90" i="3"/>
  <c r="M90" i="3"/>
  <c r="L90" i="3"/>
  <c r="N89" i="3"/>
  <c r="M89" i="3"/>
  <c r="L89" i="3"/>
  <c r="N88" i="3"/>
  <c r="M88" i="3"/>
  <c r="L88" i="3"/>
  <c r="N87" i="3"/>
  <c r="M87" i="3"/>
  <c r="L87" i="3"/>
  <c r="N86" i="3"/>
  <c r="M86" i="3"/>
  <c r="L86" i="3"/>
  <c r="N85" i="3"/>
  <c r="M85" i="3"/>
  <c r="L85" i="3"/>
  <c r="N84" i="3"/>
  <c r="M84" i="3"/>
  <c r="L84" i="3"/>
  <c r="N83" i="3"/>
  <c r="M83" i="3"/>
  <c r="L83" i="3"/>
  <c r="N82" i="3"/>
  <c r="M82" i="3"/>
  <c r="L82" i="3"/>
  <c r="N81" i="3"/>
  <c r="M81" i="3"/>
  <c r="L81" i="3"/>
  <c r="N80" i="3"/>
  <c r="M80" i="3"/>
  <c r="L80" i="3"/>
  <c r="N79" i="3"/>
  <c r="M79" i="3"/>
  <c r="L79" i="3"/>
  <c r="N78" i="3"/>
  <c r="M78" i="3"/>
  <c r="L78" i="3"/>
  <c r="N77" i="3"/>
  <c r="M77" i="3"/>
  <c r="L77" i="3"/>
  <c r="N76" i="3"/>
  <c r="M76" i="3"/>
  <c r="L76" i="3"/>
  <c r="N75" i="3"/>
  <c r="M75" i="3"/>
  <c r="L75" i="3"/>
  <c r="N74" i="3"/>
  <c r="M74" i="3"/>
  <c r="L74" i="3"/>
  <c r="N73" i="3"/>
  <c r="M73" i="3"/>
  <c r="L73" i="3"/>
  <c r="N72" i="3"/>
  <c r="M72" i="3"/>
  <c r="L72" i="3"/>
  <c r="N71" i="3"/>
  <c r="M71" i="3"/>
  <c r="L71" i="3"/>
  <c r="N70" i="3"/>
  <c r="M70" i="3"/>
  <c r="L70" i="3"/>
  <c r="N69" i="3"/>
  <c r="M69" i="3"/>
  <c r="L69" i="3"/>
  <c r="N68" i="3"/>
  <c r="M68" i="3"/>
  <c r="L68" i="3"/>
  <c r="N67" i="3"/>
  <c r="M67" i="3"/>
  <c r="L67" i="3"/>
  <c r="N66" i="3"/>
  <c r="M66" i="3"/>
  <c r="L66" i="3"/>
  <c r="N65" i="3"/>
  <c r="M65" i="3"/>
  <c r="L65" i="3"/>
  <c r="N64" i="3"/>
  <c r="M64" i="3"/>
  <c r="L64" i="3"/>
  <c r="N63" i="3"/>
  <c r="M63" i="3"/>
  <c r="L63" i="3"/>
  <c r="N62" i="3"/>
  <c r="M62" i="3"/>
  <c r="L62" i="3"/>
  <c r="N61" i="3"/>
  <c r="M61" i="3"/>
  <c r="L61" i="3"/>
  <c r="N60" i="3"/>
  <c r="M60" i="3"/>
  <c r="L60" i="3"/>
  <c r="N59" i="3"/>
  <c r="M59" i="3"/>
  <c r="L59" i="3"/>
  <c r="N58" i="3"/>
  <c r="M58" i="3"/>
  <c r="L58" i="3"/>
  <c r="N57" i="3"/>
  <c r="M57" i="3"/>
  <c r="L57" i="3"/>
  <c r="N56" i="3"/>
  <c r="M56" i="3"/>
  <c r="L56" i="3"/>
  <c r="N55" i="3"/>
  <c r="M55" i="3"/>
  <c r="L55" i="3"/>
  <c r="N54" i="3"/>
  <c r="M54" i="3"/>
  <c r="L54" i="3"/>
  <c r="N53" i="3"/>
  <c r="M53" i="3"/>
  <c r="L53" i="3"/>
  <c r="N52" i="3"/>
  <c r="M52" i="3"/>
  <c r="L52" i="3"/>
  <c r="N51" i="3"/>
  <c r="M51" i="3"/>
  <c r="L51" i="3"/>
  <c r="N50" i="3"/>
  <c r="M50" i="3"/>
  <c r="L50" i="3"/>
  <c r="N49" i="3"/>
  <c r="M49" i="3"/>
  <c r="L49" i="3"/>
  <c r="N48" i="3"/>
  <c r="M48" i="3"/>
  <c r="L48" i="3"/>
  <c r="N47" i="3"/>
  <c r="M47" i="3"/>
  <c r="L47" i="3"/>
  <c r="N46" i="3"/>
  <c r="M46" i="3"/>
  <c r="L46" i="3"/>
  <c r="N45" i="3"/>
  <c r="M45" i="3"/>
  <c r="L45" i="3"/>
  <c r="N44" i="3"/>
  <c r="M44" i="3"/>
  <c r="L44" i="3"/>
  <c r="N43" i="3"/>
  <c r="M43" i="3"/>
  <c r="L43" i="3"/>
  <c r="N42" i="3"/>
  <c r="M42" i="3"/>
  <c r="L42" i="3"/>
  <c r="N41" i="3"/>
  <c r="M41" i="3"/>
  <c r="L41" i="3"/>
  <c r="N40" i="3"/>
  <c r="M40" i="3"/>
  <c r="L40" i="3"/>
  <c r="N39" i="3"/>
  <c r="M39" i="3"/>
  <c r="L39" i="3"/>
  <c r="N38" i="3"/>
  <c r="M38" i="3"/>
  <c r="L38" i="3"/>
  <c r="N37" i="3"/>
  <c r="M37" i="3"/>
  <c r="L37" i="3"/>
  <c r="N36" i="3"/>
  <c r="M36" i="3"/>
  <c r="L36" i="3"/>
  <c r="N35" i="3"/>
  <c r="M35" i="3"/>
  <c r="L35" i="3"/>
  <c r="N34" i="3"/>
  <c r="M34" i="3"/>
  <c r="L34" i="3"/>
  <c r="N33" i="3"/>
  <c r="M33" i="3"/>
  <c r="L33" i="3"/>
  <c r="N32" i="3"/>
  <c r="M32" i="3"/>
  <c r="L32" i="3"/>
  <c r="N31" i="3"/>
  <c r="M31" i="3"/>
  <c r="L31" i="3"/>
  <c r="N30" i="3"/>
  <c r="M30" i="3"/>
  <c r="L30" i="3"/>
  <c r="N29" i="3"/>
  <c r="M29" i="3"/>
  <c r="L29" i="3"/>
  <c r="N28" i="3"/>
  <c r="M28" i="3"/>
  <c r="L28" i="3"/>
  <c r="N27" i="3"/>
  <c r="M27" i="3"/>
  <c r="L27" i="3"/>
  <c r="N26" i="3"/>
  <c r="M26" i="3"/>
  <c r="L26" i="3"/>
  <c r="N25" i="3"/>
  <c r="M25" i="3"/>
  <c r="L25" i="3"/>
  <c r="N24" i="3"/>
  <c r="M24" i="3"/>
  <c r="L24" i="3"/>
  <c r="N23" i="3"/>
  <c r="M23" i="3"/>
  <c r="L23" i="3"/>
  <c r="N22" i="3"/>
  <c r="M22" i="3"/>
  <c r="L22" i="3"/>
  <c r="N21" i="3"/>
  <c r="M21" i="3"/>
  <c r="L21" i="3"/>
  <c r="N20" i="3"/>
  <c r="M20" i="3"/>
  <c r="L20" i="3"/>
  <c r="N19" i="3"/>
  <c r="M19" i="3"/>
  <c r="L19" i="3"/>
  <c r="N18" i="3"/>
  <c r="M18" i="3"/>
  <c r="L18" i="3"/>
  <c r="N17" i="3"/>
  <c r="M17" i="3"/>
  <c r="L17" i="3"/>
  <c r="N16" i="3"/>
  <c r="M16" i="3"/>
  <c r="L16" i="3"/>
  <c r="N15" i="3"/>
  <c r="M15" i="3"/>
  <c r="L15" i="3"/>
  <c r="N14" i="3"/>
  <c r="M14" i="3"/>
  <c r="L14" i="3"/>
  <c r="N13" i="3"/>
  <c r="M13" i="3"/>
  <c r="L13" i="3"/>
  <c r="N12" i="3"/>
  <c r="M12" i="3"/>
  <c r="L12" i="3"/>
  <c r="N11" i="3"/>
  <c r="M11" i="3"/>
  <c r="L11" i="3"/>
  <c r="N10" i="3"/>
  <c r="M10" i="3"/>
  <c r="L10" i="3"/>
  <c r="N9" i="3"/>
  <c r="M9" i="3"/>
  <c r="L9" i="3"/>
  <c r="N8" i="3"/>
  <c r="M8" i="3"/>
  <c r="L8" i="3"/>
  <c r="N7" i="3"/>
  <c r="M7" i="3"/>
  <c r="L7" i="3"/>
  <c r="N6" i="3"/>
  <c r="M6" i="3"/>
  <c r="L6" i="3"/>
  <c r="N5" i="3"/>
  <c r="M5" i="3"/>
  <c r="L5" i="3"/>
  <c r="N4" i="3"/>
  <c r="M4" i="3"/>
  <c r="L4" i="3"/>
  <c r="N3" i="3"/>
  <c r="M3" i="3"/>
  <c r="L3" i="3"/>
  <c r="N2" i="3"/>
  <c r="M2" i="3"/>
  <c r="L2" i="3"/>
  <c r="P100" i="2"/>
  <c r="O100" i="2"/>
  <c r="N100" i="2"/>
  <c r="P99" i="2"/>
  <c r="O99" i="2"/>
  <c r="N99" i="2"/>
  <c r="P98" i="2"/>
  <c r="O98" i="2"/>
  <c r="N98" i="2"/>
  <c r="P97" i="2"/>
  <c r="O97" i="2"/>
  <c r="N97" i="2"/>
  <c r="P96" i="2"/>
  <c r="O96" i="2"/>
  <c r="N96" i="2"/>
  <c r="P95" i="2"/>
  <c r="O95" i="2"/>
  <c r="N95" i="2"/>
  <c r="P94" i="2"/>
  <c r="O94" i="2"/>
  <c r="N94" i="2"/>
  <c r="P93" i="2"/>
  <c r="O93" i="2"/>
  <c r="N93" i="2"/>
  <c r="P92" i="2"/>
  <c r="O92" i="2"/>
  <c r="N92" i="2"/>
  <c r="P91" i="2"/>
  <c r="O91" i="2"/>
  <c r="N91" i="2"/>
  <c r="P90" i="2"/>
  <c r="O90" i="2"/>
  <c r="N90" i="2"/>
  <c r="P89" i="2"/>
  <c r="O89" i="2"/>
  <c r="N89" i="2"/>
  <c r="P88" i="2"/>
  <c r="O88" i="2"/>
  <c r="N88" i="2"/>
  <c r="P87" i="2"/>
  <c r="O87" i="2"/>
  <c r="N87" i="2"/>
  <c r="P86" i="2"/>
  <c r="O86" i="2"/>
  <c r="N86" i="2"/>
  <c r="P85" i="2"/>
  <c r="O85" i="2"/>
  <c r="N85" i="2"/>
  <c r="P84" i="2"/>
  <c r="O84" i="2"/>
  <c r="N84" i="2"/>
  <c r="P83" i="2"/>
  <c r="O83" i="2"/>
  <c r="N83" i="2"/>
  <c r="P82" i="2"/>
  <c r="O82" i="2"/>
  <c r="N82" i="2"/>
  <c r="P81" i="2"/>
  <c r="O81" i="2"/>
  <c r="N81" i="2"/>
  <c r="P80" i="2"/>
  <c r="O80" i="2"/>
  <c r="N80" i="2"/>
  <c r="P79" i="2"/>
  <c r="O79" i="2"/>
  <c r="N79" i="2"/>
  <c r="P78" i="2"/>
  <c r="O78" i="2"/>
  <c r="N78" i="2"/>
  <c r="P77" i="2"/>
  <c r="O77" i="2"/>
  <c r="N77" i="2"/>
  <c r="P76" i="2"/>
  <c r="O76" i="2"/>
  <c r="N76" i="2"/>
  <c r="P75" i="2"/>
  <c r="O75" i="2"/>
  <c r="N75" i="2"/>
  <c r="P74" i="2"/>
  <c r="O74" i="2"/>
  <c r="N74" i="2"/>
  <c r="P73" i="2"/>
  <c r="O73" i="2"/>
  <c r="N73" i="2"/>
  <c r="P72" i="2"/>
  <c r="O72" i="2"/>
  <c r="N72" i="2"/>
  <c r="P71" i="2"/>
  <c r="O71" i="2"/>
  <c r="N71" i="2"/>
  <c r="P70" i="2"/>
  <c r="O70" i="2"/>
  <c r="N70" i="2"/>
  <c r="P69" i="2"/>
  <c r="O69" i="2"/>
  <c r="N69" i="2"/>
  <c r="P68" i="2"/>
  <c r="O68" i="2"/>
  <c r="N68" i="2"/>
  <c r="P67" i="2"/>
  <c r="O67" i="2"/>
  <c r="N67" i="2"/>
  <c r="P66" i="2"/>
  <c r="O66" i="2"/>
  <c r="N66" i="2"/>
  <c r="P65" i="2"/>
  <c r="O65" i="2"/>
  <c r="N65" i="2"/>
  <c r="P64" i="2"/>
  <c r="O64" i="2"/>
  <c r="N64" i="2"/>
  <c r="P63" i="2"/>
  <c r="O63" i="2"/>
  <c r="N63" i="2"/>
  <c r="P62" i="2"/>
  <c r="O62" i="2"/>
  <c r="N62" i="2"/>
  <c r="P61" i="2"/>
  <c r="O61" i="2"/>
  <c r="N61" i="2"/>
  <c r="P60" i="2"/>
  <c r="O60" i="2"/>
  <c r="N60" i="2"/>
  <c r="P59" i="2"/>
  <c r="O59" i="2"/>
  <c r="N59" i="2"/>
  <c r="P58" i="2"/>
  <c r="O58" i="2"/>
  <c r="N58" i="2"/>
  <c r="P57" i="2"/>
  <c r="O57" i="2"/>
  <c r="N57" i="2"/>
  <c r="P56" i="2"/>
  <c r="O56" i="2"/>
  <c r="N56" i="2"/>
  <c r="P55" i="2"/>
  <c r="O55" i="2"/>
  <c r="N55" i="2"/>
  <c r="P54" i="2"/>
  <c r="O54" i="2"/>
  <c r="N54" i="2"/>
  <c r="P53" i="2"/>
  <c r="O53" i="2"/>
  <c r="N53" i="2"/>
  <c r="P52" i="2"/>
  <c r="O52" i="2"/>
  <c r="N52" i="2"/>
  <c r="P51" i="2"/>
  <c r="O51" i="2"/>
  <c r="N51" i="2"/>
  <c r="P50" i="2"/>
  <c r="O50" i="2"/>
  <c r="N50" i="2"/>
  <c r="P49" i="2"/>
  <c r="O49" i="2"/>
  <c r="N49" i="2"/>
  <c r="P48" i="2"/>
  <c r="O48" i="2"/>
  <c r="N48" i="2"/>
  <c r="P47" i="2"/>
  <c r="O47" i="2"/>
  <c r="N47" i="2"/>
  <c r="P46" i="2"/>
  <c r="O46" i="2"/>
  <c r="N46" i="2"/>
  <c r="P45" i="2"/>
  <c r="O45" i="2"/>
  <c r="N45" i="2"/>
  <c r="P44" i="2"/>
  <c r="O44" i="2"/>
  <c r="N44" i="2"/>
  <c r="P43" i="2"/>
  <c r="O43" i="2"/>
  <c r="N43" i="2"/>
  <c r="P42" i="2"/>
  <c r="O42" i="2"/>
  <c r="N42" i="2"/>
  <c r="P39" i="2"/>
  <c r="O39" i="2"/>
  <c r="N39" i="2"/>
  <c r="P38" i="2"/>
  <c r="O38" i="2"/>
  <c r="N38" i="2"/>
  <c r="P37" i="2"/>
  <c r="O37" i="2"/>
  <c r="N37" i="2"/>
  <c r="P36" i="2"/>
  <c r="O36" i="2"/>
  <c r="N36" i="2"/>
  <c r="P35" i="2"/>
  <c r="O35" i="2"/>
  <c r="N35" i="2"/>
  <c r="P34" i="2"/>
  <c r="O34" i="2"/>
  <c r="N34" i="2"/>
  <c r="P33" i="2"/>
  <c r="O33" i="2"/>
  <c r="N33" i="2"/>
  <c r="P32" i="2"/>
  <c r="O32" i="2"/>
  <c r="N32" i="2"/>
  <c r="P31" i="2"/>
  <c r="O31" i="2"/>
  <c r="N31" i="2"/>
  <c r="P30" i="2"/>
  <c r="O30" i="2"/>
  <c r="N30" i="2"/>
  <c r="P29" i="2"/>
  <c r="O29" i="2"/>
  <c r="N29" i="2"/>
  <c r="P28" i="2"/>
  <c r="O28" i="2"/>
  <c r="N28" i="2"/>
  <c r="P27" i="2"/>
  <c r="O27" i="2"/>
  <c r="N27" i="2"/>
  <c r="P26" i="2"/>
  <c r="O26" i="2"/>
  <c r="N26" i="2"/>
  <c r="P25" i="2"/>
  <c r="O25" i="2"/>
  <c r="N25" i="2"/>
  <c r="P24" i="2"/>
  <c r="O24" i="2"/>
  <c r="N24" i="2"/>
  <c r="P23" i="2"/>
  <c r="O23" i="2"/>
  <c r="N23" i="2"/>
  <c r="P22" i="2"/>
  <c r="O22" i="2"/>
  <c r="N22" i="2"/>
  <c r="P21" i="2"/>
  <c r="O21" i="2"/>
  <c r="N21" i="2"/>
  <c r="P20" i="2"/>
  <c r="O20" i="2"/>
  <c r="N20" i="2"/>
  <c r="P19" i="2"/>
  <c r="O19" i="2"/>
  <c r="N19" i="2"/>
  <c r="P18" i="2"/>
  <c r="O18" i="2"/>
  <c r="N18" i="2"/>
  <c r="P17" i="2"/>
  <c r="O17" i="2"/>
  <c r="N17" i="2"/>
  <c r="P16" i="2"/>
  <c r="O16" i="2"/>
  <c r="N16" i="2"/>
  <c r="P15" i="2"/>
  <c r="O15" i="2"/>
  <c r="N15" i="2"/>
  <c r="P14" i="2"/>
  <c r="O14" i="2"/>
  <c r="N14" i="2"/>
  <c r="P13" i="2"/>
  <c r="O13" i="2"/>
  <c r="N13" i="2"/>
  <c r="P12" i="2"/>
  <c r="O12" i="2"/>
  <c r="N12" i="2"/>
  <c r="P11" i="2"/>
  <c r="O11" i="2"/>
  <c r="N11" i="2"/>
  <c r="P10" i="2"/>
  <c r="O10" i="2"/>
  <c r="N10" i="2"/>
  <c r="P9" i="2"/>
  <c r="O9" i="2"/>
  <c r="N9" i="2"/>
  <c r="P8" i="2"/>
  <c r="O8" i="2"/>
  <c r="N8" i="2"/>
  <c r="P7" i="2"/>
  <c r="O7" i="2"/>
  <c r="N7" i="2"/>
  <c r="P6" i="2"/>
  <c r="O6" i="2"/>
  <c r="N6" i="2"/>
  <c r="P5" i="2"/>
  <c r="O5" i="2"/>
  <c r="N5" i="2"/>
  <c r="P4" i="2"/>
  <c r="O4" i="2"/>
  <c r="N4" i="2"/>
  <c r="P3" i="2"/>
  <c r="O3" i="2"/>
  <c r="N3" i="2"/>
  <c r="P2" i="2"/>
  <c r="O2" i="2"/>
  <c r="N2" i="2"/>
  <c r="L100" i="1"/>
  <c r="K100" i="1"/>
  <c r="J100" i="1"/>
  <c r="L99" i="1"/>
  <c r="K99" i="1"/>
  <c r="J99" i="1"/>
  <c r="L98" i="1"/>
  <c r="K98" i="1"/>
  <c r="J98" i="1"/>
  <c r="L97" i="1"/>
  <c r="K97" i="1"/>
  <c r="J97" i="1"/>
  <c r="L96" i="1"/>
  <c r="K96" i="1"/>
  <c r="J96" i="1"/>
  <c r="L95" i="1"/>
  <c r="K95" i="1"/>
  <c r="J95" i="1"/>
  <c r="L94" i="1"/>
  <c r="K94" i="1"/>
  <c r="J94" i="1"/>
  <c r="L93" i="1"/>
  <c r="K93" i="1"/>
  <c r="J93" i="1"/>
  <c r="L92" i="1"/>
  <c r="K92" i="1"/>
  <c r="J92" i="1"/>
  <c r="L91" i="1"/>
  <c r="K91" i="1"/>
  <c r="J91" i="1"/>
  <c r="L90" i="1"/>
  <c r="K90" i="1"/>
  <c r="J90" i="1"/>
  <c r="L89" i="1"/>
  <c r="K89" i="1"/>
  <c r="J89" i="1"/>
  <c r="L88" i="1"/>
  <c r="K88" i="1"/>
  <c r="J88" i="1"/>
  <c r="L87" i="1"/>
  <c r="K87" i="1"/>
  <c r="J87" i="1"/>
  <c r="L86" i="1"/>
  <c r="K86" i="1"/>
  <c r="J86" i="1"/>
  <c r="L85" i="1"/>
  <c r="K85" i="1"/>
  <c r="J85" i="1"/>
  <c r="L84" i="1"/>
  <c r="K84" i="1"/>
  <c r="J84" i="1"/>
  <c r="L83" i="1"/>
  <c r="K83" i="1"/>
  <c r="J83" i="1"/>
  <c r="L82" i="1"/>
  <c r="K82" i="1"/>
  <c r="J82" i="1"/>
  <c r="L81" i="1"/>
  <c r="K81" i="1"/>
  <c r="J81" i="1"/>
  <c r="L80" i="1"/>
  <c r="K80" i="1"/>
  <c r="J80" i="1"/>
  <c r="L79" i="1"/>
  <c r="K79" i="1"/>
  <c r="J79" i="1"/>
  <c r="L78" i="1"/>
  <c r="K78" i="1"/>
  <c r="J78" i="1"/>
  <c r="L77" i="1"/>
  <c r="K77" i="1"/>
  <c r="J77" i="1"/>
  <c r="L76" i="1"/>
  <c r="K76" i="1"/>
  <c r="J76" i="1"/>
  <c r="L75" i="1"/>
  <c r="K75" i="1"/>
  <c r="J75" i="1"/>
  <c r="L74" i="1"/>
  <c r="K74" i="1"/>
  <c r="J74" i="1"/>
  <c r="L73" i="1"/>
  <c r="K73" i="1"/>
  <c r="J73" i="1"/>
  <c r="L72" i="1"/>
  <c r="K72" i="1"/>
  <c r="J72" i="1"/>
  <c r="L71" i="1"/>
  <c r="K71" i="1"/>
  <c r="J71" i="1"/>
  <c r="L70" i="1"/>
  <c r="K70" i="1"/>
  <c r="J70" i="1"/>
  <c r="L69" i="1"/>
  <c r="K69" i="1"/>
  <c r="J69" i="1"/>
  <c r="L68" i="1"/>
  <c r="K68" i="1"/>
  <c r="J68" i="1"/>
  <c r="L67" i="1"/>
  <c r="K67" i="1"/>
  <c r="J67" i="1"/>
  <c r="L66" i="1"/>
  <c r="K66" i="1"/>
  <c r="J66" i="1"/>
  <c r="L65" i="1"/>
  <c r="K65" i="1"/>
  <c r="J65" i="1"/>
  <c r="L64" i="1"/>
  <c r="K64" i="1"/>
  <c r="J64" i="1"/>
  <c r="L63" i="1"/>
  <c r="K63" i="1"/>
  <c r="J63" i="1"/>
  <c r="L62" i="1"/>
  <c r="K62" i="1"/>
  <c r="J62" i="1"/>
  <c r="L61" i="1"/>
  <c r="K61" i="1"/>
  <c r="J61" i="1"/>
  <c r="L60" i="1"/>
  <c r="K60" i="1"/>
  <c r="J60" i="1"/>
  <c r="L59" i="1"/>
  <c r="K59" i="1"/>
  <c r="J59" i="1"/>
  <c r="L58" i="1"/>
  <c r="K58" i="1"/>
  <c r="J58" i="1"/>
  <c r="L57" i="1"/>
  <c r="K57" i="1"/>
  <c r="J57" i="1"/>
  <c r="L56" i="1"/>
  <c r="K56" i="1"/>
  <c r="J56" i="1"/>
  <c r="L55" i="1"/>
  <c r="K55" i="1"/>
  <c r="J55" i="1"/>
  <c r="L54" i="1"/>
  <c r="K54" i="1"/>
  <c r="J54" i="1"/>
  <c r="L53" i="1"/>
  <c r="K53" i="1"/>
  <c r="J53" i="1"/>
  <c r="L52" i="1"/>
  <c r="K52" i="1"/>
  <c r="J52" i="1"/>
  <c r="L51" i="1"/>
  <c r="K51" i="1"/>
  <c r="J51" i="1"/>
  <c r="L50" i="1"/>
  <c r="K50" i="1"/>
  <c r="J50" i="1"/>
  <c r="L49" i="1"/>
  <c r="K49" i="1"/>
  <c r="J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L28" i="1"/>
  <c r="K28" i="1"/>
  <c r="J28" i="1"/>
  <c r="L27" i="1"/>
  <c r="K27" i="1"/>
  <c r="J27" i="1"/>
  <c r="L26" i="1"/>
  <c r="K26" i="1"/>
  <c r="J26" i="1"/>
  <c r="L25" i="1"/>
  <c r="K25" i="1"/>
  <c r="J25" i="1"/>
  <c r="L24" i="1"/>
  <c r="K24" i="1"/>
  <c r="J24" i="1"/>
  <c r="L23" i="1"/>
  <c r="K23" i="1"/>
  <c r="J23" i="1"/>
  <c r="L22" i="1"/>
  <c r="K22" i="1"/>
  <c r="J22" i="1"/>
  <c r="L21" i="1"/>
  <c r="K21" i="1"/>
  <c r="J21" i="1"/>
  <c r="L20" i="1"/>
  <c r="K20" i="1"/>
  <c r="J20" i="1"/>
  <c r="L19" i="1"/>
  <c r="K19" i="1"/>
  <c r="J19" i="1"/>
  <c r="L18" i="1"/>
  <c r="K18" i="1"/>
  <c r="J18" i="1"/>
  <c r="L17" i="1"/>
  <c r="K17" i="1"/>
  <c r="J17" i="1"/>
  <c r="L16" i="1"/>
  <c r="K16" i="1"/>
  <c r="J16" i="1"/>
  <c r="L15" i="1"/>
  <c r="K15" i="1"/>
  <c r="J15" i="1"/>
  <c r="L14" i="1"/>
  <c r="K14" i="1"/>
  <c r="J14" i="1"/>
  <c r="L13" i="1"/>
  <c r="K13" i="1"/>
  <c r="J13" i="1"/>
  <c r="L12" i="1"/>
  <c r="K12" i="1"/>
  <c r="J12" i="1"/>
  <c r="L11" i="1"/>
  <c r="K11" i="1"/>
  <c r="J11" i="1"/>
  <c r="L10" i="1"/>
  <c r="K10" i="1"/>
  <c r="J10" i="1"/>
  <c r="L9" i="1"/>
  <c r="K9" i="1"/>
  <c r="J9" i="1"/>
  <c r="L8" i="1"/>
  <c r="K8" i="1"/>
  <c r="J8" i="1"/>
  <c r="L7" i="1"/>
  <c r="K7" i="1"/>
  <c r="J7" i="1"/>
  <c r="L6" i="1"/>
  <c r="K6" i="1"/>
  <c r="J6" i="1"/>
  <c r="C6" i="1"/>
  <c r="B6" i="1"/>
  <c r="L5" i="1"/>
  <c r="K5" i="1"/>
  <c r="J5" i="1"/>
  <c r="L4" i="1"/>
  <c r="K4" i="1"/>
  <c r="J4" i="1"/>
  <c r="L3" i="1"/>
  <c r="K3" i="1"/>
  <c r="J3" i="1"/>
  <c r="C3" i="1"/>
  <c r="L2" i="1"/>
  <c r="K2" i="1"/>
  <c r="J2" i="1"/>
  <c r="C17" i="1" l="1"/>
  <c r="D6" i="1"/>
  <c r="C16" i="1"/>
  <c r="D14" i="1"/>
  <c r="D13" i="1"/>
  <c r="B12" i="1"/>
  <c r="G4" i="1"/>
  <c r="D17" i="1"/>
  <c r="B7" i="1"/>
  <c r="D16" i="1"/>
  <c r="B16" i="1"/>
  <c r="D5" i="1"/>
  <c r="C15" i="1"/>
  <c r="B14" i="1"/>
  <c r="C12" i="1"/>
  <c r="B15" i="1"/>
  <c r="B13" i="1"/>
  <c r="D12" i="1"/>
  <c r="C4" i="1"/>
  <c r="D3" i="1"/>
  <c r="B17" i="1"/>
  <c r="D15" i="1"/>
  <c r="C14" i="1"/>
  <c r="C13" i="1"/>
  <c r="C7" i="1"/>
  <c r="C5" i="1"/>
  <c r="D4" i="1"/>
  <c r="B3" i="1"/>
  <c r="D11" i="1"/>
  <c r="C11" i="1"/>
  <c r="B11" i="1"/>
  <c r="D10" i="1"/>
  <c r="C10" i="1"/>
  <c r="B10" i="1"/>
  <c r="D9" i="1"/>
  <c r="C9" i="1"/>
  <c r="B9" i="1"/>
  <c r="D8" i="1"/>
  <c r="C8" i="1"/>
  <c r="B8" i="1"/>
  <c r="D7" i="1"/>
  <c r="B5" i="1"/>
  <c r="B4" i="1"/>
  <c r="G2" i="1" l="1"/>
  <c r="G3" i="1"/>
</calcChain>
</file>

<file path=xl/sharedStrings.xml><?xml version="1.0" encoding="utf-8"?>
<sst xmlns="http://schemas.openxmlformats.org/spreadsheetml/2006/main" count="612" uniqueCount="294">
  <si>
    <t>Councillor Case Dashboard</t>
  </si>
  <si>
    <t>Metric</t>
  </si>
  <si>
    <t>Count</t>
  </si>
  <si>
    <t>Casework Open Month</t>
  </si>
  <si>
    <t>Casework Closed Month</t>
  </si>
  <si>
    <t>Casework Active Flag</t>
  </si>
  <si>
    <t>Month</t>
  </si>
  <si>
    <t>Cases Raised</t>
  </si>
  <si>
    <t>Cases Closed</t>
  </si>
  <si>
    <t>Open Remaining</t>
  </si>
  <si>
    <t>Total cases raised</t>
  </si>
  <si>
    <t>May 2025</t>
  </si>
  <si>
    <t>Total cases closed</t>
  </si>
  <si>
    <t>Jun 2025</t>
  </si>
  <si>
    <t>Currently open / monitoring</t>
  </si>
  <si>
    <t>Jul 2025</t>
  </si>
  <si>
    <t>Aug 2025</t>
  </si>
  <si>
    <t>Sep 2025</t>
  </si>
  <si>
    <t>Oct 2025</t>
  </si>
  <si>
    <t>Nov 2025</t>
  </si>
  <si>
    <t>Dec 2025</t>
  </si>
  <si>
    <t>Jan 2026</t>
  </si>
  <si>
    <t>Feb 2026</t>
  </si>
  <si>
    <t>Mar 2026</t>
  </si>
  <si>
    <t>Apr 2026</t>
  </si>
  <si>
    <t>May 2026</t>
  </si>
  <si>
    <t>Jun 2026</t>
  </si>
  <si>
    <t>Jul 2026</t>
  </si>
  <si>
    <t>SL Ref</t>
  </si>
  <si>
    <t>Master Case ID</t>
  </si>
  <si>
    <t>Master Case Title</t>
  </si>
  <si>
    <t>Category</t>
  </si>
  <si>
    <t>Location</t>
  </si>
  <si>
    <t>Issue / Activity</t>
  </si>
  <si>
    <t>First Opened</t>
  </si>
  <si>
    <t>Latest Update</t>
  </si>
  <si>
    <t>Status</t>
  </si>
  <si>
    <t>RAG</t>
  </si>
  <si>
    <t>Latest Note / Context</t>
  </si>
  <si>
    <t>Next Action</t>
  </si>
  <si>
    <t>Action Owner</t>
  </si>
  <si>
    <t>SL-47</t>
  </si>
  <si>
    <t>MC-15</t>
  </si>
  <si>
    <t>Hitchen's Way First Point</t>
  </si>
  <si>
    <t>Direct Support</t>
  </si>
  <si>
    <t>Highley, Hitchens Way</t>
  </si>
  <si>
    <t>First Point maintenance services and potential residents' association</t>
  </si>
  <si>
    <t>Open</t>
  </si>
  <si>
    <t>Amber</t>
  </si>
  <si>
    <t>Residents' meeting planned for September to test support for a residents' association.</t>
  </si>
  <si>
    <t>Prepare resident communication and meeting structure.</t>
  </si>
  <si>
    <t>Sharon</t>
  </si>
  <si>
    <t>SL-12</t>
  </si>
  <si>
    <t>MC-05</t>
  </si>
  <si>
    <t>Hitchen's Way Road Adoption</t>
  </si>
  <si>
    <t>Highways – Adoption</t>
  </si>
  <si>
    <t>Road adoption status clarification and developer/sewer adoption dependencies</t>
  </si>
  <si>
    <t>Taylor Wimpey plans sent to Severn Trent are insufficient; further correspondence is needed.</t>
  </si>
  <si>
    <t>Press Taylor Wimpey for correct plans so Severn Trent can complete its review and progress adoption.</t>
  </si>
  <si>
    <t>SL-41</t>
  </si>
  <si>
    <t>MC-08</t>
  </si>
  <si>
    <t>Bynd Lane to Netherton Lane</t>
  </si>
  <si>
    <t>Highways – Roads</t>
  </si>
  <si>
    <t>Billingsley/Highley</t>
  </si>
  <si>
    <t>Road either side of Ford in need of resurfacing: SRS to set up working party with Highways</t>
  </si>
  <si>
    <t>Sept 2025</t>
  </si>
  <si>
    <t>Highways site visit took place on 12 June; senior officer engagement is needed because not all officers have seen the location.</t>
  </si>
  <si>
    <t>Set up full meeting with senior officers to show severity of degradation and agree way forward.</t>
  </si>
  <si>
    <t>SL-50</t>
  </si>
  <si>
    <t>MC-10</t>
  </si>
  <si>
    <t>Glazeley Footbridge at Borle Brook</t>
  </si>
  <si>
    <t>Public Rights of Way</t>
  </si>
  <si>
    <t>Glazeley</t>
  </si>
  <si>
    <t>Parish council requests repair and reinstatement of the bridge.</t>
  </si>
  <si>
    <t>BDGM has requested repair/reinstatement; Tim Symonds and Brian Hickson are the key contacts.</t>
  </si>
  <si>
    <t>Follow up with Tim Symonds and Brian Hickson for progress update.</t>
  </si>
  <si>
    <t>SL-55</t>
  </si>
  <si>
    <t>B4363 Speed Limit / Glazeley Signage</t>
  </si>
  <si>
    <t>Traffic Management</t>
  </si>
  <si>
    <t>BDGM / Glazeley</t>
  </si>
  <si>
    <t>BDGM request for B4363 speed limit review and Glazeley signage assessment</t>
  </si>
  <si>
    <t>BDGM request covers B4363 speed limit and Glazeley signage concerns.</t>
  </si>
  <si>
    <t>Set up meeting with Traffic Management to raise speed limit/signage request and assessment process.</t>
  </si>
  <si>
    <t>SL-52</t>
  </si>
  <si>
    <t>Ford depth gauge for Netherton Lane/Bynd Lane ford</t>
  </si>
  <si>
    <t>Highways</t>
  </si>
  <si>
    <t>Highley</t>
  </si>
  <si>
    <t>Depth gauge missing.</t>
  </si>
  <si>
    <t>July 2026</t>
  </si>
  <si>
    <t>Open – Monitoring to ensure installation</t>
  </si>
  <si>
    <t>Depth gauge installation was booked for 12 June.</t>
  </si>
  <si>
    <t>Confirm whether the missing depth gauge has been installed.</t>
  </si>
  <si>
    <t>SL-53</t>
  </si>
  <si>
    <t>Vicarage Lane Road Sign</t>
  </si>
  <si>
    <t>Request for replacement road signage</t>
  </si>
  <si>
    <t>Signs ordered; progress to be checked when the Highways Technician returns from annual leave.</t>
  </si>
  <si>
    <t>Chase sign-order progress with Andy Keyland / Highways.</t>
  </si>
  <si>
    <t>SL-54</t>
  </si>
  <si>
    <t>Arley View Close Road Sign</t>
  </si>
  <si>
    <t>SL-45</t>
  </si>
  <si>
    <t>Coronation Street Road Sign (Also Arley View Close and Vicarage Lane)</t>
  </si>
  <si>
    <t>SL-46</t>
  </si>
  <si>
    <t>MC-14</t>
  </si>
  <si>
    <t>Community Skip Provision and Recent Fly‑Tipping Concerns</t>
  </si>
  <si>
    <t>Flytipping</t>
  </si>
  <si>
    <t>Request for regular skip to aleviate fly tipping</t>
  </si>
  <si>
    <t>Regular skip provision remains under review; fly-tipping should be reported through Fix My Street.</t>
  </si>
  <si>
    <t>Check whether any feasible skip provision or targeted support remains available.</t>
  </si>
  <si>
    <t>SL-21</t>
  </si>
  <si>
    <t>Traffic Management (Strategic / Village-wide)</t>
  </si>
  <si>
    <t>Village-wide traffic &amp; road safety review initiated. CIL funded feasibility report shared with HPC Clerk</t>
  </si>
  <si>
    <t>Low priority; no active June update.</t>
  </si>
  <si>
    <t>Keep under review if Highley Parish Council wishes to revisit village-wide traffic management.</t>
  </si>
  <si>
    <t>Sharon / Highley Parish Council</t>
  </si>
  <si>
    <t>SL-33</t>
  </si>
  <si>
    <t>Environmental Health (Sewage / Public Health)</t>
  </si>
  <si>
    <t>Environmental Health / Utilities</t>
  </si>
  <si>
    <t>Kinlet View &amp; Netherfield</t>
  </si>
  <si>
    <t>Persistent sewage odour investigation</t>
  </si>
  <si>
    <t>Open – Monitoring</t>
  </si>
  <si>
    <t>Severn Trent contact ongoing; no recent resident reports.</t>
  </si>
  <si>
    <t>Continue monitoring through summer and follow up if odour returns.</t>
  </si>
  <si>
    <t>SL-04</t>
  </si>
  <si>
    <t>MC-02</t>
  </si>
  <si>
    <t>Silverwoods / Netherton Lane Road Damage</t>
  </si>
  <si>
    <t>Planning Enforcement</t>
  </si>
  <si>
    <t>Construction traffic damage; remedial works agreed; exploring HGV restriction options - currently 2T. Repairs outstanding; owner seeking advice; site meeting to be arranged with senior officer</t>
  </si>
  <si>
    <t>Construction traffic damage and remedial works remain under monitoring.</t>
  </si>
  <si>
    <t>Monitor road damage and HGV restriction position if further issues are reported.</t>
  </si>
  <si>
    <t>Sharon / Highways</t>
  </si>
  <si>
    <t>Silverwoods - Site adherance to planning application</t>
  </si>
  <si>
    <t xml:space="preserve">PEO attended 23.04. Site examined and all construction to date ties in with previous owners application. Request to move from three day rooms to two larger day rooms. Owners informed new planning application is required as previous was for different named individuals. SRS &amp; PEO discussed jurisdiction near retirement park. Due to SC lack of provision for travellers, most planning objections are overturned as no alternative sites available. Deemed likely to go ahead and be approved. </t>
  </si>
  <si>
    <t>Monitoring with Planning Enforcement to ensure adherence to planning permission/orders.</t>
  </si>
  <si>
    <t>Continue monitoring and follow up if any potential breach arises.</t>
  </si>
  <si>
    <t>SL-10</t>
  </si>
  <si>
    <t>MC-04</t>
  </si>
  <si>
    <t>Malt Shovel Development Monitoring</t>
  </si>
  <si>
    <t>Malt Shovel</t>
  </si>
  <si>
    <t>Bridlepath and development impact concerns escalated. 
PEO visited site 23.04. 24.04 lengthly conversation SRS with planning enforcement, viewed video and photo evidence of site being tidied. Seeding undertaken. Hedgerow to either be infilled or replanted. Owner requested to respond to PE. Approved for 25 accommodation units; compliance monitoring ongoing</t>
  </si>
  <si>
    <t>Monitoring with Planning Enforcement to ensure no planning breaches arise.</t>
  </si>
  <si>
    <t>Continue monitoring and follow up if further activity raises compliance concerns.</t>
  </si>
  <si>
    <t>SL-34</t>
  </si>
  <si>
    <t>Direct Resident Support (Individual Cases)</t>
  </si>
  <si>
    <t>Removal of loops/obstructions from a public footpath (access/safety improvement)</t>
  </si>
  <si>
    <t>Closed</t>
  </si>
  <si>
    <t>Green</t>
  </si>
  <si>
    <t>SL-35</t>
  </si>
  <si>
    <t>Highley (bus shelter)</t>
  </si>
  <si>
    <t>Arranged temporary safety mitigation (barriers/cones) following damage to Parish Council bus shelter</t>
  </si>
  <si>
    <t>SL-36</t>
  </si>
  <si>
    <t>Highley / Bridgnorth</t>
  </si>
  <si>
    <t>Assisted two households with bulky waste removal (transport to tip)</t>
  </si>
  <si>
    <t>SL-37</t>
  </si>
  <si>
    <t>Supported a resident with housing-related queries and signposting</t>
  </si>
  <si>
    <t>SL-38</t>
  </si>
  <si>
    <t>Provided a laptop to a resident in the village (digital access support)</t>
  </si>
  <si>
    <t>SL-44</t>
  </si>
  <si>
    <t>Borle Brook Court, Highley</t>
  </si>
  <si>
    <t>Ongoing support to resident including guidance on process and drafting formal correspondence to progress resolution. 17.03.26 Further guidance and drafted letter provided to the resident for the next stage.</t>
  </si>
  <si>
    <t>Historic issue; resident support provided and follow-up letter drafted.</t>
  </si>
  <si>
    <t>No current action unless resident re-engages.</t>
  </si>
  <si>
    <t>Closed / Sharon</t>
  </si>
  <si>
    <t>SL-39</t>
  </si>
  <si>
    <t>Pit Bank</t>
  </si>
  <si>
    <t xml:space="preserve">Mattress in hedgerow - council kept rejecting stating it was on private land. Proved otherwise. Mattress removed </t>
  </si>
  <si>
    <t>SL-30</t>
  </si>
  <si>
    <t>MC-13</t>
  </si>
  <si>
    <t>Drainage &amp; Surface Water (Infrastructure)</t>
  </si>
  <si>
    <t>Highways – Drainage</t>
  </si>
  <si>
    <t>Blocked drains - drain clearing completed by SC</t>
  </si>
  <si>
    <t>SL-31</t>
  </si>
  <si>
    <t>Vicarage Lane</t>
  </si>
  <si>
    <t>Flooding due to resurfacing ridge</t>
  </si>
  <si>
    <t>SL-22</t>
  </si>
  <si>
    <t>MC-11</t>
  </si>
  <si>
    <t>Parking &amp; Enforcement (Operational &amp; Escalation)</t>
  </si>
  <si>
    <t>Highways – Parking &amp; Enforcement</t>
  </si>
  <si>
    <t>Multiple Highley Streets</t>
  </si>
  <si>
    <t>Parking enforcement report reviewed; liaison to ensure ongoing provision</t>
  </si>
  <si>
    <t>SL-23</t>
  </si>
  <si>
    <t>Highley (various streets)</t>
  </si>
  <si>
    <t>Resident congestion/parking complaints; enforcement engagement</t>
  </si>
  <si>
    <t>SL-15</t>
  </si>
  <si>
    <t>MC-06</t>
  </si>
  <si>
    <t>Hawthorn Drive Footpath Safety</t>
  </si>
  <si>
    <t>Highways – Pavements</t>
  </si>
  <si>
    <t>Hawthorn Drive</t>
  </si>
  <si>
    <t>Third safety incident escalated; priority request for full resurfacing new maintenance year/April.</t>
  </si>
  <si>
    <t>SL-16</t>
  </si>
  <si>
    <t>Hawthorn Drive to Main Road</t>
  </si>
  <si>
    <t>Mobility scooter accident &amp; visually impaired fall; formal escalation</t>
  </si>
  <si>
    <t>SL-19</t>
  </si>
  <si>
    <t>Covert Lane to Haggs Corner Deterioration</t>
  </si>
  <si>
    <t>Covert Lane to top of Clee View</t>
  </si>
  <si>
    <t>Severe carriageway deterioration; tyre damage reports; escalated via weekly Highways call</t>
  </si>
  <si>
    <t>Clee View Manhole Potholes</t>
  </si>
  <si>
    <t>Covert Lane to Haggs Corner</t>
  </si>
  <si>
    <t>Pot holes repaired</t>
  </si>
  <si>
    <t>SL-08</t>
  </si>
  <si>
    <t>MC-03</t>
  </si>
  <si>
    <t>Castle Inn (Planning, Visibility &amp; Site Condition)</t>
  </si>
  <si>
    <t>Highways – Visibility</t>
  </si>
  <si>
    <t>Woodhill Road / Castle Inn Slip Road</t>
  </si>
  <si>
    <t>Hedge trimming completed; ownership clarified</t>
  </si>
  <si>
    <t>SL-32</t>
  </si>
  <si>
    <t>Infrastructure – Drainage</t>
  </si>
  <si>
    <t>Opposite Severn Centre</t>
  </si>
  <si>
    <t>Surface water pooling following resurfacing; senior officers reviewing works</t>
  </si>
  <si>
    <t>SL-07</t>
  </si>
  <si>
    <t>Planning &amp; Highways</t>
  </si>
  <si>
    <t>Castle Inn</t>
  </si>
  <si>
    <t>Contentious fence approved by Planning Enforcement</t>
  </si>
  <si>
    <t>SL-43</t>
  </si>
  <si>
    <t>MC-16</t>
  </si>
  <si>
    <t>Removal of Dilapidated Building - Cape of Good Hope</t>
  </si>
  <si>
    <t xml:space="preserve">Billingsley </t>
  </si>
  <si>
    <t>Cape of Good Hope beyond repair, residents concerned and would like removed</t>
  </si>
  <si>
    <t>Resolved by the Billingsley Parish Councillor.</t>
  </si>
  <si>
    <t>No further action.</t>
  </si>
  <si>
    <t>Silverwoods / Netherton Lane (Planning &amp; Road Damage)</t>
  </si>
  <si>
    <t>Silverwoods - type &amp; number of statics</t>
  </si>
  <si>
    <t>Planning have advised one static is wider than the plan but not of significance to warrant enforcement</t>
  </si>
  <si>
    <t>SL-09</t>
  </si>
  <si>
    <t>Conifer order complied with; follow-up if highways element not forthcoming</t>
  </si>
  <si>
    <t>SL-42</t>
  </si>
  <si>
    <t>Visibility on Vicarage Lane</t>
  </si>
  <si>
    <t>Arranged for convex mirror installed on Vicarage Lane</t>
  </si>
  <si>
    <t>SL-01</t>
  </si>
  <si>
    <t>MC-01</t>
  </si>
  <si>
    <t>Transport – Buses (Timetable &amp; Reliability)</t>
  </si>
  <si>
    <t>Transport (Buses)</t>
  </si>
  <si>
    <t>Highley → Bridgnorth</t>
  </si>
  <si>
    <t>Request for first bus timetable change</t>
  </si>
  <si>
    <t>SL-14</t>
  </si>
  <si>
    <t>Adoption mapping corrected; works scheduled post-maintenance restart</t>
  </si>
  <si>
    <t xml:space="preserve">Closed </t>
  </si>
  <si>
    <t>Temporary fix to be followed by proper resurfacing.</t>
  </si>
  <si>
    <t>No current action.</t>
  </si>
  <si>
    <t>Closed / Highways</t>
  </si>
  <si>
    <t>SL-20</t>
  </si>
  <si>
    <t>Highley to Bewdley Deterioration</t>
  </si>
  <si>
    <t>Highley out towards Bewdley</t>
  </si>
  <si>
    <t>Severe carriageway deterioration; escalated; linked to rainfall</t>
  </si>
  <si>
    <t>SL-40</t>
  </si>
  <si>
    <t>Rhea Hall - unoccupied property. Neighbour complaint regarding vermin and infestation due to unhygenic state.</t>
  </si>
  <si>
    <t>No further resident update despite repeated attempts; Environmental Health has visited and advised the resident.</t>
  </si>
  <si>
    <t>No further action unless the resident re-engages.</t>
  </si>
  <si>
    <t>SL-17</t>
  </si>
  <si>
    <t>MC-07</t>
  </si>
  <si>
    <t>Highley Cycle Track Ownership &amp; Maintenance</t>
  </si>
  <si>
    <t>Infrastructure</t>
  </si>
  <si>
    <t>Highley Cycle Track</t>
  </si>
  <si>
    <t>Cycle track ownership/maintenance clarification initiated, Lapsed Sustrans agreement; no responsible body confirmed; legal/planning query underway</t>
  </si>
  <si>
    <t>Location confirmed as Chelmarsh; resident informed and case passed to the ward councillor.</t>
  </si>
  <si>
    <t>No further action on Highley case log.</t>
  </si>
  <si>
    <t>SL-48</t>
  </si>
  <si>
    <t>MC-17</t>
  </si>
  <si>
    <t>Request for Police Investigation into Offensive Political Messages Displayed on Vehicle in Bridgnorth Town Centre</t>
  </si>
  <si>
    <t>Policing</t>
  </si>
  <si>
    <t>Bridgnorth</t>
  </si>
  <si>
    <t xml:space="preserve">Concerns from several residents and also parish councillors regarding messages deemed devisive. </t>
  </si>
  <si>
    <t>Police responded that they investigated and advised no laws were broken.</t>
  </si>
  <si>
    <t>SL-49</t>
  </si>
  <si>
    <t>20MPH Ashley Gardens enforcement</t>
  </si>
  <si>
    <t>Several residents have reported drivers ignoring the reduced speed limits around Highley Primary School and Ashleigh Gardens, particularly delivery and commercial vehicles.</t>
  </si>
  <si>
    <t>Reviewed with Highways. Speed bumps are not practical because of side road junctions and dropped kerbs; a camera is not viable immediately. Revisit in next year's budget.</t>
  </si>
  <si>
    <t>Revisit during next budget cycle if a viable enforcement or traffic-calming option becomes available.</t>
  </si>
  <si>
    <t>SL-51</t>
  </si>
  <si>
    <t>Coronation Street Yellow Lines</t>
  </si>
  <si>
    <t>Used blower to clear carriageway to enable line painting. Left all the debris on the footpath. Coronation Street tenancy agreement provides on street parking for one car per property. Double yellows have removed 2 resident car parking spaces. Opposite Parry &amp; Phillips outside of the Bache they could have made a break in the lines to provide these two parking spaces.</t>
  </si>
  <si>
    <t>08:21 service timing complaint; request for 08:21 to revert to 08:08</t>
  </si>
  <si>
    <t>Change made from end of May; transport team follow-up completed.</t>
  </si>
  <si>
    <t>SL-24</t>
  </si>
  <si>
    <t>MC-12</t>
  </si>
  <si>
    <t>Governance &amp; Financial Scrutiny</t>
  </si>
  <si>
    <t>Governance</t>
  </si>
  <si>
    <t>Council-wide</t>
  </si>
  <si>
    <t>Non-statutory services withdrawal pressure &amp; spending priority debate</t>
  </si>
  <si>
    <t>SL-25</t>
  </si>
  <si>
    <t>Fees &amp; Charges policy; £105m income target</t>
  </si>
  <si>
    <t>SL-26</t>
  </si>
  <si>
    <t>Deferred Payment Agreement fee increases</t>
  </si>
  <si>
    <t>SL-27</t>
  </si>
  <si>
    <t>4.8% Social Housing rent increase</t>
  </si>
  <si>
    <t>SL-28</t>
  </si>
  <si>
    <t>8.99% Council Tax increase approved</t>
  </si>
  <si>
    <t>SL-29</t>
  </si>
  <si>
    <t>Five-year deficit forecast &amp; EFS borrowing challenge raised</t>
  </si>
  <si>
    <t>Monitoring</t>
  </si>
  <si>
    <t>SL-56</t>
  </si>
  <si>
    <t>Audit &amp; Governance Committee</t>
  </si>
  <si>
    <t>Continue work connected to my role as Chair of the Audit &amp; Governance Committee.</t>
  </si>
  <si>
    <t>June 2026</t>
  </si>
  <si>
    <t>Ongoing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</si>
</sst>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mmm\ yyyy\ "/>
  </numFmts>
  <fonts count="19" x14ac:knownFonts="1">
    <font>
      <sz val="11"/>
      <color theme="1"/>
      <name val="Calibri"/>
    </font>
    <font>
      <sz val="11"/>
      <color rgb="FF006100"/>
      <name val="Calibri"/>
      <family val="2"/>
    </font>
    <font>
      <b/>
      <sz val="10"/>
      <color theme="1"/>
      <name val="Calibri"/>
      <family val="2"/>
    </font>
    <font>
      <sz val="10"/>
      <color theme="1"/>
      <name val="Calibri"/>
      <family val="2"/>
    </font>
    <font>
      <sz val="11"/>
      <color theme="0"/>
      <name val="Calibri"/>
      <family val="2"/>
    </font>
    <font>
      <sz val="11"/>
      <color rgb="FF9C5700"/>
      <name val="Calibri"/>
      <family val="2"/>
    </font>
    <font>
      <sz val="11"/>
      <color theme="1"/>
      <name val="Calibri"/>
      <family val="2"/>
    </font>
    <font>
      <b/>
      <sz val="11"/>
      <color rgb="FFFFFFFF"/>
      <name val="Calibri"/>
      <family val="2"/>
    </font>
    <font>
      <b/>
      <sz val="11"/>
      <color rgb="FF666666"/>
      <name val="Calibri"/>
      <family val="2"/>
    </font>
    <font>
      <i/>
      <sz val="11"/>
      <color theme="1"/>
      <name val="Calibri"/>
      <family val="2"/>
    </font>
    <font>
      <b/>
      <sz val="11"/>
      <color rgb="FF808080"/>
      <name val="Calibri"/>
      <family val="2"/>
    </font>
    <font>
      <sz val="11"/>
      <color rgb="FF808080"/>
      <name val="Calibri"/>
      <family val="2"/>
    </font>
    <font>
      <sz val="11"/>
      <color theme="1"/>
      <name val="Calibri"/>
      <family val="2"/>
    </font>
    <font>
      <b/>
      <sz val="11"/>
      <color theme="1"/>
      <name val="Calibri"/>
      <family val="2"/>
    </font>
    <font>
      <b/>
      <sz val="10"/>
      <color theme="3" tint="-0.249977111117893"/>
      <name val="Calibri"/>
      <family val="2"/>
    </font>
    <font>
      <b/>
      <sz val="10"/>
      <color theme="5"/>
      <name val="Calibri"/>
      <family val="2"/>
    </font>
    <font>
      <b/>
      <sz val="10"/>
      <color theme="6" tint="-0.249977111117893"/>
      <name val="Calibri"/>
      <family val="2"/>
    </font>
    <font>
      <b/>
      <sz val="10"/>
      <color theme="1"/>
      <name val="Calibri"/>
      <family val="2"/>
    </font>
    <font>
      <b/>
      <sz val="12"/>
      <color theme="0"/>
      <name val="Calibri"/>
      <family val="2"/>
    </font>
  </fonts>
  <fills count="10">
    <fill>
      <patternFill patternType="none"/>
    </fill>
    <fill>
      <patternFill patternType="gray125"/>
    </fill>
    <fill>
      <patternFill patternType="solid">
        <fgColor rgb="FFC6EFCE"/>
      </patternFill>
    </fill>
    <fill>
      <patternFill patternType="solid">
        <fgColor theme="4"/>
      </patternFill>
    </fill>
    <fill>
      <patternFill patternType="solid">
        <fgColor rgb="FFFFEB9C"/>
      </patternFill>
    </fill>
    <fill>
      <patternFill patternType="solid">
        <fgColor theme="6" tint="0.79992065187536243"/>
        <bgColor indexed="65"/>
      </patternFill>
    </fill>
    <fill>
      <patternFill patternType="solid">
        <fgColor theme="3" tint="0.79992065187536243"/>
        <bgColor indexed="65"/>
      </patternFill>
    </fill>
    <fill>
      <patternFill patternType="solid">
        <fgColor rgb="FF1F4E78"/>
      </patternFill>
    </fill>
    <fill>
      <patternFill patternType="solid">
        <fgColor rgb="FFF2F2F2"/>
      </patternFill>
    </fill>
    <fill>
      <patternFill patternType="solid">
        <fgColor rgb="FF808080"/>
      </patternFill>
    </fill>
  </fills>
  <borders count="13">
    <border>
      <left/>
      <right/>
      <top/>
      <bottom/>
      <diagonal/>
    </border>
    <border>
      <left style="thin">
        <color auto="1"/>
      </left>
      <right style="thin">
        <color auto="1"/>
      </right>
      <top style="thin">
        <color auto="1"/>
      </top>
      <bottom style="thin">
        <color auto="1"/>
      </bottom>
      <diagonal/>
    </border>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1"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5" borderId="0" applyNumberFormat="0" applyBorder="0" applyAlignment="0" applyProtection="0"/>
  </cellStyleXfs>
  <cellXfs count="65">
    <xf numFmtId="0" fontId="0" fillId="0" borderId="0" xfId="0"/>
    <xf numFmtId="0" fontId="0" fillId="0" borderId="0" xfId="0" applyAlignment="1">
      <alignment vertical="center"/>
    </xf>
    <xf numFmtId="0" fontId="2" fillId="0" borderId="0" xfId="0" applyFont="1" applyAlignment="1">
      <alignment horizontal="center" vertical="center" wrapText="1"/>
    </xf>
    <xf numFmtId="0" fontId="3" fillId="0" borderId="0" xfId="0" applyFont="1"/>
    <xf numFmtId="0" fontId="3" fillId="0" borderId="0" xfId="0" applyFont="1" applyAlignment="1">
      <alignment vertical="center" wrapText="1"/>
    </xf>
    <xf numFmtId="0" fontId="0" fillId="0" borderId="0" xfId="0" applyAlignment="1">
      <alignment vertical="top" wrapText="1"/>
    </xf>
    <xf numFmtId="0" fontId="3" fillId="0" borderId="2" xfId="0" applyFont="1" applyBorder="1"/>
    <xf numFmtId="0" fontId="3" fillId="0" borderId="2" xfId="0" applyFont="1" applyBorder="1" applyAlignment="1">
      <alignment vertical="center" wrapText="1"/>
    </xf>
    <xf numFmtId="0" fontId="0" fillId="0" borderId="0" xfId="0" applyAlignment="1">
      <alignment wrapText="1"/>
    </xf>
    <xf numFmtId="0" fontId="0" fillId="0" borderId="2" xfId="0" applyBorder="1" applyAlignment="1">
      <alignment wrapText="1"/>
    </xf>
    <xf numFmtId="0" fontId="7" fillId="7" borderId="1" xfId="0" applyFont="1" applyFill="1" applyBorder="1" applyAlignment="1">
      <alignment horizontal="center" vertical="center" wrapText="1"/>
    </xf>
    <xf numFmtId="0" fontId="7" fillId="7" borderId="0" xfId="0" applyFont="1" applyFill="1" applyAlignment="1">
      <alignment horizontal="center" vertical="center" wrapText="1"/>
    </xf>
    <xf numFmtId="164" fontId="7" fillId="7" borderId="1" xfId="0" applyNumberFormat="1" applyFont="1" applyFill="1" applyBorder="1" applyAlignment="1">
      <alignment horizontal="center" vertical="center" wrapText="1"/>
    </xf>
    <xf numFmtId="164" fontId="8" fillId="7" borderId="0" xfId="0" applyNumberFormat="1" applyFont="1" applyFill="1" applyAlignment="1">
      <alignment horizontal="center" vertical="center" wrapText="1"/>
    </xf>
    <xf numFmtId="1" fontId="8" fillId="7" borderId="0" xfId="0" applyNumberFormat="1" applyFont="1" applyFill="1" applyAlignment="1">
      <alignment horizontal="center" vertical="center" wrapText="1"/>
    </xf>
    <xf numFmtId="0" fontId="11" fillId="0" borderId="0" xfId="0" applyFont="1"/>
    <xf numFmtId="164" fontId="10" fillId="9" borderId="0" xfId="0" applyNumberFormat="1" applyFont="1" applyFill="1" applyAlignment="1">
      <alignment wrapText="1"/>
    </xf>
    <xf numFmtId="1" fontId="10" fillId="9" borderId="0" xfId="0" applyNumberFormat="1" applyFont="1" applyFill="1" applyAlignment="1">
      <alignment wrapText="1"/>
    </xf>
    <xf numFmtId="0" fontId="3" fillId="0" borderId="2" xfId="0" applyFont="1" applyBorder="1" applyAlignment="1">
      <alignment wrapText="1"/>
    </xf>
    <xf numFmtId="0" fontId="14" fillId="0" borderId="4" xfId="0" applyFont="1" applyBorder="1" applyAlignment="1">
      <alignment horizontal="left" vertical="center" wrapText="1"/>
    </xf>
    <xf numFmtId="1" fontId="14" fillId="0" borderId="5" xfId="0" applyNumberFormat="1" applyFont="1" applyBorder="1" applyAlignment="1">
      <alignment horizontal="center" vertical="center" wrapText="1"/>
    </xf>
    <xf numFmtId="0" fontId="15" fillId="0" borderId="4" xfId="0" applyFont="1" applyBorder="1" applyAlignment="1">
      <alignment horizontal="left" vertical="center" wrapText="1"/>
    </xf>
    <xf numFmtId="1" fontId="15" fillId="0" borderId="5" xfId="0" applyNumberFormat="1" applyFont="1" applyBorder="1" applyAlignment="1">
      <alignment horizontal="center" vertical="center" wrapText="1"/>
    </xf>
    <xf numFmtId="0" fontId="16" fillId="0" borderId="6" xfId="0" applyFont="1" applyBorder="1" applyAlignment="1">
      <alignment horizontal="left" vertical="center" wrapText="1"/>
    </xf>
    <xf numFmtId="1" fontId="16" fillId="0" borderId="7" xfId="0" applyNumberFormat="1" applyFont="1" applyBorder="1" applyAlignment="1">
      <alignment horizontal="center" vertical="center" wrapText="1"/>
    </xf>
    <xf numFmtId="49" fontId="3" fillId="0" borderId="3" xfId="0" applyNumberFormat="1" applyFont="1" applyBorder="1" applyAlignment="1">
      <alignment vertical="center" wrapText="1"/>
    </xf>
    <xf numFmtId="1" fontId="3" fillId="0" borderId="3" xfId="0" applyNumberFormat="1" applyFont="1" applyBorder="1" applyAlignment="1">
      <alignment vertical="center" wrapText="1"/>
    </xf>
    <xf numFmtId="1" fontId="3" fillId="0" borderId="3" xfId="0" applyNumberFormat="1" applyFont="1" applyBorder="1" applyAlignment="1">
      <alignment wrapText="1"/>
    </xf>
    <xf numFmtId="49" fontId="0" fillId="0" borderId="3" xfId="0" applyNumberFormat="1" applyBorder="1" applyAlignment="1">
      <alignment wrapText="1"/>
    </xf>
    <xf numFmtId="1" fontId="0" fillId="0" borderId="3" xfId="0" applyNumberFormat="1" applyBorder="1" applyAlignment="1">
      <alignment wrapText="1"/>
    </xf>
    <xf numFmtId="0" fontId="0" fillId="0" borderId="3" xfId="0" applyBorder="1" applyAlignment="1">
      <alignment wrapText="1"/>
    </xf>
    <xf numFmtId="0" fontId="17" fillId="0" borderId="3" xfId="0" applyFont="1" applyBorder="1" applyAlignment="1">
      <alignment horizontal="left" vertical="center" wrapText="1"/>
    </xf>
    <xf numFmtId="0" fontId="17" fillId="0" borderId="3" xfId="0" applyFont="1" applyBorder="1" applyAlignment="1">
      <alignment horizontal="center" vertical="center" wrapText="1"/>
    </xf>
    <xf numFmtId="0" fontId="12" fillId="0" borderId="0" xfId="0" applyFont="1" applyAlignment="1">
      <alignment vertical="top" wrapText="1"/>
    </xf>
    <xf numFmtId="164" fontId="12" fillId="0" borderId="0" xfId="0" applyNumberFormat="1" applyFont="1" applyAlignment="1">
      <alignment horizontal="left" vertical="top" wrapText="1"/>
    </xf>
    <xf numFmtId="0" fontId="12" fillId="0" borderId="0" xfId="0" applyFont="1" applyAlignment="1">
      <alignment horizontal="left" vertical="top" wrapText="1"/>
    </xf>
    <xf numFmtId="0" fontId="12" fillId="6" borderId="0" xfId="0" applyFont="1" applyFill="1" applyAlignment="1">
      <alignment vertical="top" wrapText="1"/>
    </xf>
    <xf numFmtId="0" fontId="12" fillId="0" borderId="2" xfId="0" applyFont="1" applyBorder="1" applyAlignment="1">
      <alignment vertical="top" wrapText="1"/>
    </xf>
    <xf numFmtId="0" fontId="12" fillId="4" borderId="3" xfId="3" applyFont="1" applyBorder="1" applyAlignment="1">
      <alignment vertical="top" wrapText="1"/>
    </xf>
    <xf numFmtId="0" fontId="13" fillId="4" borderId="3" xfId="3" applyFont="1" applyBorder="1" applyAlignment="1">
      <alignment vertical="top" wrapText="1"/>
    </xf>
    <xf numFmtId="0" fontId="12" fillId="0" borderId="3" xfId="0" applyFont="1" applyBorder="1" applyAlignment="1">
      <alignment vertical="top" wrapText="1"/>
    </xf>
    <xf numFmtId="164" fontId="12" fillId="4" borderId="3" xfId="3" applyNumberFormat="1" applyFont="1" applyBorder="1" applyAlignment="1">
      <alignment horizontal="left" vertical="top" wrapText="1"/>
    </xf>
    <xf numFmtId="164" fontId="12" fillId="0" borderId="3" xfId="0" applyNumberFormat="1" applyFont="1" applyBorder="1" applyAlignment="1">
      <alignment horizontal="left" vertical="top" wrapText="1"/>
    </xf>
    <xf numFmtId="0" fontId="12" fillId="0" borderId="3" xfId="4" applyFont="1" applyFill="1" applyBorder="1" applyAlignment="1">
      <alignment vertical="top" wrapText="1"/>
    </xf>
    <xf numFmtId="0" fontId="12" fillId="0" borderId="3" xfId="0" applyFont="1" applyBorder="1" applyAlignment="1">
      <alignment wrapText="1"/>
    </xf>
    <xf numFmtId="0" fontId="12" fillId="4" borderId="12" xfId="3" applyFont="1" applyBorder="1" applyAlignment="1">
      <alignment vertical="top" wrapText="1"/>
    </xf>
    <xf numFmtId="0" fontId="13" fillId="4" borderId="12" xfId="3" applyFont="1" applyBorder="1" applyAlignment="1">
      <alignment vertical="top" wrapText="1"/>
    </xf>
    <xf numFmtId="14" fontId="12" fillId="4" borderId="12" xfId="3" applyNumberFormat="1" applyFont="1" applyBorder="1" applyAlignment="1">
      <alignment vertical="top" wrapText="1"/>
    </xf>
    <xf numFmtId="0" fontId="12" fillId="0" borderId="12" xfId="0" applyFont="1" applyBorder="1" applyAlignment="1">
      <alignment vertical="top" wrapText="1"/>
    </xf>
    <xf numFmtId="0" fontId="12" fillId="4" borderId="8" xfId="3" applyFont="1" applyBorder="1" applyAlignment="1">
      <alignment vertical="top" wrapText="1"/>
    </xf>
    <xf numFmtId="164" fontId="12" fillId="4" borderId="8" xfId="3" applyNumberFormat="1" applyFont="1" applyBorder="1" applyAlignment="1">
      <alignment horizontal="left" vertical="top" wrapText="1"/>
    </xf>
    <xf numFmtId="0" fontId="12" fillId="0" borderId="8" xfId="0" applyFont="1" applyBorder="1" applyAlignment="1">
      <alignment vertical="top" wrapText="1"/>
    </xf>
    <xf numFmtId="164" fontId="12" fillId="0" borderId="3" xfId="4" applyNumberFormat="1" applyFont="1" applyFill="1" applyBorder="1" applyAlignment="1">
      <alignment horizontal="left" vertical="top" wrapText="1"/>
    </xf>
    <xf numFmtId="0" fontId="18" fillId="7" borderId="3" xfId="0" applyFont="1" applyFill="1" applyBorder="1" applyAlignment="1">
      <alignment horizontal="center" vertical="center" wrapText="1"/>
    </xf>
    <xf numFmtId="164" fontId="18" fillId="7" borderId="3" xfId="0" applyNumberFormat="1" applyFont="1" applyFill="1" applyBorder="1" applyAlignment="1">
      <alignment horizontal="center" vertical="center" wrapText="1"/>
    </xf>
    <xf numFmtId="0" fontId="18" fillId="0" borderId="0" xfId="0" applyFont="1" applyAlignment="1">
      <alignment vertical="center" wrapText="1"/>
    </xf>
    <xf numFmtId="0" fontId="13" fillId="4" borderId="8" xfId="3" applyFont="1" applyBorder="1" applyAlignment="1">
      <alignment vertical="top" wrapText="1"/>
    </xf>
    <xf numFmtId="0" fontId="12" fillId="2" borderId="3" xfId="1" applyFont="1" applyBorder="1" applyAlignment="1">
      <alignment vertical="top" wrapText="1"/>
    </xf>
    <xf numFmtId="164" fontId="12" fillId="2" borderId="3" xfId="1" applyNumberFormat="1" applyFont="1" applyBorder="1" applyAlignment="1">
      <alignment horizontal="left" vertical="top" wrapText="1"/>
    </xf>
    <xf numFmtId="17" fontId="12" fillId="2" borderId="3" xfId="1" applyNumberFormat="1" applyFont="1" applyBorder="1" applyAlignment="1">
      <alignment vertical="top" wrapText="1"/>
    </xf>
    <xf numFmtId="165" fontId="12" fillId="2" borderId="3" xfId="1" applyNumberFormat="1" applyFont="1" applyBorder="1" applyAlignment="1">
      <alignment horizontal="left" vertical="top" wrapText="1"/>
    </xf>
    <xf numFmtId="0" fontId="17" fillId="0" borderId="11"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9" fillId="8" borderId="3" xfId="0" applyFont="1" applyFill="1" applyBorder="1" applyAlignment="1">
      <alignment horizontal="left" vertical="center" wrapText="1"/>
    </xf>
  </cellXfs>
  <cellStyles count="5">
    <cellStyle name="20% - Accent3" xfId="4" xr:uid="{00000000-0005-0000-0000-000000000000}"/>
    <cellStyle name="Accent1" xfId="2" xr:uid="{00000000-0005-0000-0000-000001000000}"/>
    <cellStyle name="Good" xfId="1" xr:uid="{00000000-0005-0000-0000-000002000000}"/>
    <cellStyle name="Neutral" xfId="3" xr:uid="{00000000-0005-0000-0000-000003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sz="1400">
                <a:latin typeface="+mn-lt"/>
                <a:ea typeface="+mn-lt"/>
                <a:cs typeface="+mn-lt"/>
              </a:rPr>
              <a:t>Monthly Case Flow</a:t>
            </a:r>
          </a:p>
        </c:rich>
      </c:tx>
      <c:overlay val="0"/>
    </c:title>
    <c:autoTitleDeleted val="0"/>
    <c:plotArea>
      <c:layout/>
      <c:lineChart>
        <c:grouping val="standard"/>
        <c:varyColors val="1"/>
        <c:ser>
          <c:idx val="0"/>
          <c:order val="0"/>
          <c:tx>
            <c:v>Cases Raised</c:v>
          </c:tx>
          <c:spPr>
            <a:ln w="19050" cmpd="sng">
              <a:solidFill>
                <a:schemeClr val="accent1">
                  <a:shade val="95000"/>
                  <a:satMod val="105000"/>
                </a:schemeClr>
              </a:solidFill>
            </a:ln>
          </c:spPr>
          <c:marker>
            <c:symbol val="circle"/>
            <c:size val="17"/>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 Summary'!$A$3:$A$17</c:f>
              <c:strCache>
                <c:ptCount val="15"/>
                <c:pt idx="0">
                  <c:v>May 2025</c:v>
                </c:pt>
                <c:pt idx="1">
                  <c:v>Jun 2025</c:v>
                </c:pt>
                <c:pt idx="2">
                  <c:v>Jul 2025</c:v>
                </c:pt>
                <c:pt idx="3">
                  <c:v>Aug 2025</c:v>
                </c:pt>
                <c:pt idx="4">
                  <c:v>Sep 2025</c:v>
                </c:pt>
                <c:pt idx="5">
                  <c:v>Oct 2025</c:v>
                </c:pt>
                <c:pt idx="6">
                  <c:v>Nov 2025</c:v>
                </c:pt>
                <c:pt idx="7">
                  <c:v>Dec 2025</c:v>
                </c:pt>
                <c:pt idx="8">
                  <c:v>Jan 2026</c:v>
                </c:pt>
                <c:pt idx="9">
                  <c:v>Feb 2026</c:v>
                </c:pt>
                <c:pt idx="10">
                  <c:v>Mar 2026</c:v>
                </c:pt>
                <c:pt idx="11">
                  <c:v>Apr 2026</c:v>
                </c:pt>
                <c:pt idx="12">
                  <c:v>May 2026</c:v>
                </c:pt>
                <c:pt idx="13">
                  <c:v>Jun 2026</c:v>
                </c:pt>
                <c:pt idx="14">
                  <c:v>Jul 2026</c:v>
                </c:pt>
              </c:strCache>
            </c:strRef>
          </c:cat>
          <c:val>
            <c:numRef>
              <c:f>'Dashboard Summary'!$B$3:$B$17</c:f>
              <c:numCache>
                <c:formatCode>0</c:formatCode>
                <c:ptCount val="15"/>
                <c:pt idx="0">
                  <c:v>5</c:v>
                </c:pt>
                <c:pt idx="1">
                  <c:v>2</c:v>
                </c:pt>
                <c:pt idx="2">
                  <c:v>1</c:v>
                </c:pt>
                <c:pt idx="3">
                  <c:v>0</c:v>
                </c:pt>
                <c:pt idx="4">
                  <c:v>4</c:v>
                </c:pt>
                <c:pt idx="5">
                  <c:v>1</c:v>
                </c:pt>
                <c:pt idx="6">
                  <c:v>1</c:v>
                </c:pt>
                <c:pt idx="7">
                  <c:v>0</c:v>
                </c:pt>
                <c:pt idx="8">
                  <c:v>13</c:v>
                </c:pt>
                <c:pt idx="9">
                  <c:v>7</c:v>
                </c:pt>
                <c:pt idx="10">
                  <c:v>2</c:v>
                </c:pt>
                <c:pt idx="11">
                  <c:v>6</c:v>
                </c:pt>
                <c:pt idx="12">
                  <c:v>4</c:v>
                </c:pt>
                <c:pt idx="13">
                  <c:v>0</c:v>
                </c:pt>
                <c:pt idx="14">
                  <c:v>0</c:v>
                </c:pt>
              </c:numCache>
            </c:numRef>
          </c:val>
          <c:smooth val="0"/>
          <c:extLst>
            <c:ext xmlns:c16="http://schemas.microsoft.com/office/drawing/2014/chart" uri="{C3380CC4-5D6E-409C-BE32-E72D297353CC}">
              <c16:uniqueId val="{00000000-B25B-4D5D-A7FF-E83A2FBA2340}"/>
            </c:ext>
          </c:extLst>
        </c:ser>
        <c:ser>
          <c:idx val="1"/>
          <c:order val="1"/>
          <c:tx>
            <c:v>Cases Closed</c:v>
          </c:tx>
          <c:spPr>
            <a:ln w="19050" cmpd="sng">
              <a:solidFill>
                <a:schemeClr val="accent2">
                  <a:shade val="95000"/>
                  <a:satMod val="105000"/>
                </a:schemeClr>
              </a:solidFill>
            </a:ln>
          </c:spPr>
          <c:marker>
            <c:symbol val="circle"/>
            <c:size val="17"/>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 Summary'!$A$3:$A$17</c:f>
              <c:strCache>
                <c:ptCount val="15"/>
                <c:pt idx="0">
                  <c:v>May 2025</c:v>
                </c:pt>
                <c:pt idx="1">
                  <c:v>Jun 2025</c:v>
                </c:pt>
                <c:pt idx="2">
                  <c:v>Jul 2025</c:v>
                </c:pt>
                <c:pt idx="3">
                  <c:v>Aug 2025</c:v>
                </c:pt>
                <c:pt idx="4">
                  <c:v>Sep 2025</c:v>
                </c:pt>
                <c:pt idx="5">
                  <c:v>Oct 2025</c:v>
                </c:pt>
                <c:pt idx="6">
                  <c:v>Nov 2025</c:v>
                </c:pt>
                <c:pt idx="7">
                  <c:v>Dec 2025</c:v>
                </c:pt>
                <c:pt idx="8">
                  <c:v>Jan 2026</c:v>
                </c:pt>
                <c:pt idx="9">
                  <c:v>Feb 2026</c:v>
                </c:pt>
                <c:pt idx="10">
                  <c:v>Mar 2026</c:v>
                </c:pt>
                <c:pt idx="11">
                  <c:v>Apr 2026</c:v>
                </c:pt>
                <c:pt idx="12">
                  <c:v>May 2026</c:v>
                </c:pt>
                <c:pt idx="13">
                  <c:v>Jun 2026</c:v>
                </c:pt>
                <c:pt idx="14">
                  <c:v>Jul 2026</c:v>
                </c:pt>
              </c:strCache>
            </c:strRef>
          </c:cat>
          <c:val>
            <c:numRef>
              <c:f>'Dashboard Summary'!$C$3:$C$17</c:f>
              <c:numCache>
                <c:formatCode>0</c:formatCode>
                <c:ptCount val="15"/>
                <c:pt idx="0">
                  <c:v>4</c:v>
                </c:pt>
                <c:pt idx="1">
                  <c:v>0</c:v>
                </c:pt>
                <c:pt idx="2">
                  <c:v>0</c:v>
                </c:pt>
                <c:pt idx="3">
                  <c:v>0</c:v>
                </c:pt>
                <c:pt idx="4">
                  <c:v>2</c:v>
                </c:pt>
                <c:pt idx="5">
                  <c:v>0</c:v>
                </c:pt>
                <c:pt idx="6">
                  <c:v>1</c:v>
                </c:pt>
                <c:pt idx="7">
                  <c:v>0</c:v>
                </c:pt>
                <c:pt idx="8">
                  <c:v>5</c:v>
                </c:pt>
                <c:pt idx="9">
                  <c:v>9</c:v>
                </c:pt>
                <c:pt idx="10">
                  <c:v>2</c:v>
                </c:pt>
                <c:pt idx="11">
                  <c:v>2</c:v>
                </c:pt>
                <c:pt idx="12">
                  <c:v>4</c:v>
                </c:pt>
                <c:pt idx="13">
                  <c:v>0</c:v>
                </c:pt>
                <c:pt idx="14">
                  <c:v>2</c:v>
                </c:pt>
              </c:numCache>
            </c:numRef>
          </c:val>
          <c:smooth val="0"/>
          <c:extLst>
            <c:ext xmlns:c16="http://schemas.microsoft.com/office/drawing/2014/chart" uri="{C3380CC4-5D6E-409C-BE32-E72D297353CC}">
              <c16:uniqueId val="{00000001-B25B-4D5D-A7FF-E83A2FBA2340}"/>
            </c:ext>
          </c:extLst>
        </c:ser>
        <c:ser>
          <c:idx val="2"/>
          <c:order val="2"/>
          <c:tx>
            <c:v>Open Remaining</c:v>
          </c:tx>
          <c:spPr>
            <a:ln w="19050" cmpd="sng">
              <a:solidFill>
                <a:schemeClr val="accent3">
                  <a:shade val="95000"/>
                  <a:satMod val="105000"/>
                </a:schemeClr>
              </a:solidFill>
            </a:ln>
          </c:spPr>
          <c:marker>
            <c:symbol val="circle"/>
            <c:size val="17"/>
          </c:marker>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'Dashboard Summary'!$A$3:$A$17</c:f>
              <c:strCache>
                <c:ptCount val="15"/>
                <c:pt idx="0">
                  <c:v>May 2025</c:v>
                </c:pt>
                <c:pt idx="1">
                  <c:v>Jun 2025</c:v>
                </c:pt>
                <c:pt idx="2">
                  <c:v>Jul 2025</c:v>
                </c:pt>
                <c:pt idx="3">
                  <c:v>Aug 2025</c:v>
                </c:pt>
                <c:pt idx="4">
                  <c:v>Sep 2025</c:v>
                </c:pt>
                <c:pt idx="5">
                  <c:v>Oct 2025</c:v>
                </c:pt>
                <c:pt idx="6">
                  <c:v>Nov 2025</c:v>
                </c:pt>
                <c:pt idx="7">
                  <c:v>Dec 2025</c:v>
                </c:pt>
                <c:pt idx="8">
                  <c:v>Jan 2026</c:v>
                </c:pt>
                <c:pt idx="9">
                  <c:v>Feb 2026</c:v>
                </c:pt>
                <c:pt idx="10">
                  <c:v>Mar 2026</c:v>
                </c:pt>
                <c:pt idx="11">
                  <c:v>Apr 2026</c:v>
                </c:pt>
                <c:pt idx="12">
                  <c:v>May 2026</c:v>
                </c:pt>
                <c:pt idx="13">
                  <c:v>Jun 2026</c:v>
                </c:pt>
                <c:pt idx="14">
                  <c:v>Jul 2026</c:v>
                </c:pt>
              </c:strCache>
            </c:strRef>
          </c:cat>
          <c:val>
            <c:numRef>
              <c:f>'Dashboard Summary'!$D$3:$D$17</c:f>
              <c:numCache>
                <c:formatCode>0</c:formatCode>
                <c:ptCount val="15"/>
                <c:pt idx="0">
                  <c:v>1</c:v>
                </c:pt>
                <c:pt idx="1">
                  <c:v>3</c:v>
                </c:pt>
                <c:pt idx="2">
                  <c:v>4</c:v>
                </c:pt>
                <c:pt idx="3">
                  <c:v>4</c:v>
                </c:pt>
                <c:pt idx="4">
                  <c:v>6</c:v>
                </c:pt>
                <c:pt idx="5">
                  <c:v>7</c:v>
                </c:pt>
                <c:pt idx="6">
                  <c:v>7</c:v>
                </c:pt>
                <c:pt idx="7">
                  <c:v>7</c:v>
                </c:pt>
                <c:pt idx="8">
                  <c:v>15</c:v>
                </c:pt>
                <c:pt idx="9">
                  <c:v>13</c:v>
                </c:pt>
                <c:pt idx="10">
                  <c:v>13</c:v>
                </c:pt>
                <c:pt idx="11">
                  <c:v>17</c:v>
                </c:pt>
                <c:pt idx="12">
                  <c:v>17</c:v>
                </c:pt>
                <c:pt idx="13">
                  <c:v>17</c:v>
                </c:pt>
                <c:pt idx="14">
                  <c:v>15</c:v>
                </c:pt>
              </c:numCache>
            </c:numRef>
          </c:val>
          <c:smooth val="0"/>
          <c:extLst>
            <c:ext xmlns:c16="http://schemas.microsoft.com/office/drawing/2014/chart" uri="{C3380CC4-5D6E-409C-BE32-E72D297353CC}">
              <c16:uniqueId val="{00000002-B25B-4D5D-A7FF-E83A2FBA2340}"/>
            </c:ext>
          </c:extLst>
        </c:ser>
        <c:dLbls>
          <c:dLblPos val="ctr"/>
          <c:showLegendKey val="0"/>
          <c:showVal val="1"/>
          <c:showCatName val="0"/>
          <c:showSerName val="0"/>
          <c:showPercent val="0"/>
          <c:showBubbleSize val="0"/>
        </c:dLbls>
        <c:marker val="1"/>
        <c:smooth val="0"/>
        <c:axId val="48650112"/>
        <c:axId val="48672768"/>
      </c:lineChart>
      <c:catAx>
        <c:axId val="48650112"/>
        <c:scaling>
          <c:orientation val="minMax"/>
        </c:scaling>
        <c:delete val="0"/>
        <c:axPos val="b"/>
        <c:numFmt formatCode="General" sourceLinked="1"/>
        <c:majorTickMark val="none"/>
        <c:minorTickMark val="none"/>
        <c:tickLblPos val="nextTo"/>
        <c:spPr>
          <a:ln w="9525" cmpd="sng">
            <a:solidFill>
              <a:schemeClr val="dk1">
                <a:lumMod val="15000"/>
                <a:lumOff val="85000"/>
              </a:schemeClr>
            </a:solidFill>
          </a:ln>
        </c:spPr>
        <c:txPr>
          <a:bodyPr rot="-60000000" vert="horz" anchor="ctr" anchorCtr="1"/>
          <a:lstStyle/>
          <a:p>
            <a:pPr>
              <a:defRPr sz="1000" b="0" i="0" u="none">
                <a:solidFill>
                  <a:schemeClr val="dk1">
                    <a:lumMod val="65000"/>
                    <a:lumOff val="35000"/>
                  </a:schemeClr>
                </a:solidFill>
                <a:latin typeface="+mn-lt"/>
                <a:ea typeface="+mn-lt"/>
                <a:cs typeface="+mn-lt"/>
              </a:defRPr>
            </a:pPr>
            <a:endParaRPr lang="en-US"/>
          </a:p>
        </c:txPr>
        <c:crossAx val="48672768"/>
        <c:crosses val="autoZero"/>
        <c:auto val="1"/>
        <c:lblAlgn val="ctr"/>
        <c:lblOffset val="100"/>
        <c:noMultiLvlLbl val="0"/>
      </c:catAx>
      <c:valAx>
        <c:axId val="48672768"/>
        <c:scaling>
          <c:orientation val="minMax"/>
        </c:scaling>
        <c:delete val="1"/>
        <c:axPos val="l"/>
        <c:numFmt formatCode="0" sourceLinked="1"/>
        <c:majorTickMark val="none"/>
        <c:minorTickMark val="none"/>
        <c:tickLblPos val="nextTo"/>
        <c:crossAx val="48650112"/>
        <c:crosses val="autoZero"/>
        <c:crossBetween val="between"/>
      </c:valAx>
    </c:plotArea>
    <c:legend>
      <c:legendPos val="b"/>
      <c:overlay val="0"/>
      <c:spPr>
        <a:noFill/>
      </c:spPr>
      <c:txPr>
        <a:bodyPr rot="0" vert="horz" anchor="ctr" anchorCtr="1"/>
        <a:lstStyle/>
        <a:p>
          <a:pPr>
            <a:defRPr sz="1000" b="0" i="0" u="none">
              <a:solidFill>
                <a:schemeClr val="dk1">
                  <a:lumMod val="65000"/>
                  <a:lumOff val="35000"/>
                </a:schemeClr>
              </a:solidFill>
              <a:latin typeface="+mn-lt"/>
              <a:ea typeface="+mn-lt"/>
              <a:cs typeface="+mn-lt"/>
            </a:defRPr>
          </a:pPr>
          <a:endParaRPr lang="en-US"/>
        </a:p>
      </c:txPr>
    </c:legend>
    <c:plotVisOnly val="1"/>
    <c:dispBlanksAs val="zero"/>
    <c:showDLblsOverMax val="1"/>
  </c:chart>
  <c:spPr>
    <a:solidFill>
      <a:schemeClr val="lt1"/>
    </a:solidFill>
    <a:ln w="9525" cmpd="sng">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7620</xdr:colOff>
      <xdr:row>4</xdr:row>
      <xdr:rowOff>12077</xdr:rowOff>
    </xdr:from>
    <xdr:to>
      <xdr:col>8</xdr:col>
      <xdr:colOff>532394</xdr:colOff>
      <xdr:row>27</xdr:row>
      <xdr:rowOff>15241</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
  <sheetViews>
    <sheetView showGridLines="0" tabSelected="1" workbookViewId="0">
      <selection sqref="A1:D1"/>
    </sheetView>
  </sheetViews>
  <sheetFormatPr defaultColWidth="40" defaultRowHeight="14.4" x14ac:dyDescent="0.3"/>
  <cols>
    <col min="1" max="1" width="10" style="3" customWidth="1"/>
    <col min="2" max="2" width="11.33203125" style="3" customWidth="1"/>
    <col min="3" max="3" width="12.88671875" style="3" customWidth="1"/>
    <col min="4" max="4" width="14.109375" style="3" customWidth="1"/>
    <col min="5" max="5" width="1.88671875" style="3" customWidth="1"/>
    <col min="6" max="6" width="24.21875" style="3" customWidth="1"/>
    <col min="7" max="7" width="24" style="3" customWidth="1"/>
    <col min="8" max="9" width="40" style="3"/>
    <col min="10" max="16" width="10" hidden="1" customWidth="1"/>
    <col min="17" max="16384" width="40" style="3"/>
  </cols>
  <sheetData>
    <row r="1" spans="1:16" ht="19.8" customHeight="1" x14ac:dyDescent="0.3">
      <c r="A1" s="61" t="s">
        <v>0</v>
      </c>
      <c r="B1" s="62"/>
      <c r="C1" s="62"/>
      <c r="D1" s="63"/>
      <c r="E1" s="2"/>
      <c r="F1" s="31" t="s">
        <v>1</v>
      </c>
      <c r="G1" s="32" t="s">
        <v>2</v>
      </c>
      <c r="J1" s="16" t="s">
        <v>3</v>
      </c>
      <c r="K1" s="16" t="s">
        <v>4</v>
      </c>
      <c r="L1" s="17" t="s">
        <v>5</v>
      </c>
      <c r="M1" s="15"/>
      <c r="N1" s="16"/>
      <c r="O1" s="16"/>
      <c r="P1" s="17"/>
    </row>
    <row r="2" spans="1:16" ht="14.4" customHeight="1" x14ac:dyDescent="0.3">
      <c r="A2" s="32" t="s">
        <v>6</v>
      </c>
      <c r="B2" s="32" t="s">
        <v>7</v>
      </c>
      <c r="C2" s="32" t="s">
        <v>8</v>
      </c>
      <c r="D2" s="32" t="s">
        <v>9</v>
      </c>
      <c r="E2" s="4"/>
      <c r="F2" s="19" t="s">
        <v>10</v>
      </c>
      <c r="G2" s="20">
        <f>SUM(B3:B17)</f>
        <v>46</v>
      </c>
      <c r="J2">
        <f>IF(OR('Casework Ledger'!$A2="",'Casework Ledger'!$G2=""),"",IFERROR(EOMONTH('Casework Ledger'!$G2,0),IFERROR(EOMONTH(DATEVALUE("1 "&amp;'Casework Ledger'!$G2),0),"")))</f>
        <v>46081</v>
      </c>
      <c r="K2" t="str">
        <f>IF(OR('Casework Ledger'!$A2="",LEFT(TRIM('Casework Ledger'!$I2),6)&lt;&gt;"Closed"),"",IFERROR(EOMONTH('Casework Ledger'!$H2,0),IFERROR(EOMONTH(DATEVALUE("1 "&amp;'Casework Ledger'!$H2),0),"")))</f>
        <v/>
      </c>
      <c r="L2">
        <f>IF('Casework Ledger'!$A2="",0,IF(OR(LEFT(TRIM('Casework Ledger'!$I2),4)="Open",TRIM('Casework Ledger'!$I2)="Monitoring",TRIM('Casework Ledger'!$I2)="Ongoing"),1,0))</f>
        <v>1</v>
      </c>
    </row>
    <row r="3" spans="1:16" x14ac:dyDescent="0.3">
      <c r="A3" s="25" t="s">
        <v>11</v>
      </c>
      <c r="B3" s="26">
        <f t="shared" ref="B3:B17" si="0">COUNTIFS($J$2:$J$100,EOMONTH(DATEVALUE("1 "&amp;$A3),0))</f>
        <v>5</v>
      </c>
      <c r="C3" s="26">
        <f t="shared" ref="C3:C17" si="1">COUNTIFS($K$2:$K$100,EOMONTH(DATEVALUE("1 "&amp;$A3),0))</f>
        <v>4</v>
      </c>
      <c r="D3" s="26">
        <f t="shared" ref="D3:D17" si="2">COUNTIFS($J$2:$J$100,"&lt;="&amp;EOMONTH(DATEVALUE("1 "&amp;$A3),0),$J$2:$J$100,"&lt;&gt;",$L$2:$L$100,1)+COUNTIFS($J$2:$J$100,"&lt;="&amp;EOMONTH(DATEVALUE("1 "&amp;$A3),0),$J$2:$J$100,"&lt;&gt;",$K$2:$K$100,"&gt;"&amp;EOMONTH(DATEVALUE("1 "&amp;$A3),0))</f>
        <v>1</v>
      </c>
      <c r="E3" s="4"/>
      <c r="F3" s="21" t="s">
        <v>12</v>
      </c>
      <c r="G3" s="22">
        <f>SUM(C3:C17)</f>
        <v>31</v>
      </c>
      <c r="J3">
        <f>IF(OR('Casework Ledger'!$A3="",'Casework Ledger'!$G3=""),"",IFERROR(EOMONTH('Casework Ledger'!$G3,0),IFERROR(EOMONTH(DATEVALUE("1 "&amp;'Casework Ledger'!$G3),0),"")))</f>
        <v>46053</v>
      </c>
      <c r="K3" t="str">
        <f>IF(OR('Casework Ledger'!$A3="",LEFT(TRIM('Casework Ledger'!$I3),6)&lt;&gt;"Closed"),"",IFERROR(EOMONTH('Casework Ledger'!$H3,0),IFERROR(EOMONTH(DATEVALUE("1 "&amp;'Casework Ledger'!$H3),0),"")))</f>
        <v/>
      </c>
      <c r="L3">
        <f>IF('Casework Ledger'!$A3="",0,IF(OR(LEFT(TRIM('Casework Ledger'!$I3),4)="Open",TRIM('Casework Ledger'!$I3)="Monitoring",TRIM('Casework Ledger'!$I3)="Ongoing"),1,0))</f>
        <v>1</v>
      </c>
    </row>
    <row r="4" spans="1:16" x14ac:dyDescent="0.3">
      <c r="A4" s="25" t="s">
        <v>13</v>
      </c>
      <c r="B4" s="26">
        <f t="shared" si="0"/>
        <v>2</v>
      </c>
      <c r="C4" s="26">
        <f t="shared" si="1"/>
        <v>0</v>
      </c>
      <c r="D4" s="26">
        <f t="shared" si="2"/>
        <v>3</v>
      </c>
      <c r="E4" s="4"/>
      <c r="F4" s="23" t="s">
        <v>14</v>
      </c>
      <c r="G4" s="24">
        <f>SUM($L$2:$L$100)</f>
        <v>15</v>
      </c>
      <c r="J4">
        <f>IF(OR('Casework Ledger'!$A4="",'Casework Ledger'!$G4=""),"",IFERROR(EOMONTH('Casework Ledger'!$G4,0),IFERROR(EOMONTH(DATEVALUE("1 "&amp;'Casework Ledger'!$G4),0),"")))</f>
        <v>45930</v>
      </c>
      <c r="K4" t="str">
        <f>IF(OR('Casework Ledger'!$A4="",LEFT(TRIM('Casework Ledger'!$I4),6)&lt;&gt;"Closed"),"",IFERROR(EOMONTH('Casework Ledger'!$H4,0),IFERROR(EOMONTH(DATEVALUE("1 "&amp;'Casework Ledger'!$H4),0),"")))</f>
        <v/>
      </c>
      <c r="L4">
        <f>IF('Casework Ledger'!$A4="",0,IF(OR(LEFT(TRIM('Casework Ledger'!$I4),4)="Open",TRIM('Casework Ledger'!$I4)="Monitoring",TRIM('Casework Ledger'!$I4)="Ongoing"),1,0))</f>
        <v>1</v>
      </c>
    </row>
    <row r="5" spans="1:16" ht="13.2" customHeight="1" x14ac:dyDescent="0.3">
      <c r="A5" s="25" t="s">
        <v>15</v>
      </c>
      <c r="B5" s="26">
        <f t="shared" si="0"/>
        <v>1</v>
      </c>
      <c r="C5" s="26">
        <f t="shared" si="1"/>
        <v>0</v>
      </c>
      <c r="D5" s="26">
        <f t="shared" si="2"/>
        <v>4</v>
      </c>
      <c r="E5" s="4"/>
      <c r="F5" s="7"/>
      <c r="G5" s="7"/>
      <c r="J5">
        <f>IF(OR('Casework Ledger'!$A5="",'Casework Ledger'!$G5=""),"",IFERROR(EOMONTH('Casework Ledger'!$G5,0),IFERROR(EOMONTH(DATEVALUE("1 "&amp;'Casework Ledger'!$G5),0),"")))</f>
        <v>46173</v>
      </c>
      <c r="K5" t="str">
        <f>IF(OR('Casework Ledger'!$A5="",LEFT(TRIM('Casework Ledger'!$I5),6)&lt;&gt;"Closed"),"",IFERROR(EOMONTH('Casework Ledger'!$H5,0),IFERROR(EOMONTH(DATEVALUE("1 "&amp;'Casework Ledger'!$H5),0),"")))</f>
        <v/>
      </c>
      <c r="L5">
        <f>IF('Casework Ledger'!$A5="",0,IF(OR(LEFT(TRIM('Casework Ledger'!$I5),4)="Open",TRIM('Casework Ledger'!$I5)="Monitoring",TRIM('Casework Ledger'!$I5)="Ongoing"),1,0))</f>
        <v>1</v>
      </c>
    </row>
    <row r="6" spans="1:16" x14ac:dyDescent="0.3">
      <c r="A6" s="25" t="s">
        <v>16</v>
      </c>
      <c r="B6" s="26">
        <f t="shared" si="0"/>
        <v>0</v>
      </c>
      <c r="C6" s="26">
        <f t="shared" si="1"/>
        <v>0</v>
      </c>
      <c r="D6" s="26">
        <f t="shared" si="2"/>
        <v>4</v>
      </c>
      <c r="E6" s="4"/>
      <c r="F6" s="7"/>
      <c r="G6" s="7"/>
      <c r="J6">
        <f>IF(OR('Casework Ledger'!$A6="",'Casework Ledger'!$G6=""),"",IFERROR(EOMONTH('Casework Ledger'!$G6,0),IFERROR(EOMONTH(DATEVALUE("1 "&amp;'Casework Ledger'!$G6),0),"")))</f>
        <v>46173</v>
      </c>
      <c r="K6" t="str">
        <f>IF(OR('Casework Ledger'!$A6="",LEFT(TRIM('Casework Ledger'!$I6),6)&lt;&gt;"Closed"),"",IFERROR(EOMONTH('Casework Ledger'!$H6,0),IFERROR(EOMONTH(DATEVALUE("1 "&amp;'Casework Ledger'!$H6),0),"")))</f>
        <v/>
      </c>
      <c r="L6">
        <f>IF('Casework Ledger'!$A6="",0,IF(OR(LEFT(TRIM('Casework Ledger'!$I6),4)="Open",TRIM('Casework Ledger'!$I6)="Monitoring",TRIM('Casework Ledger'!$I6)="Ongoing"),1,0))</f>
        <v>1</v>
      </c>
    </row>
    <row r="7" spans="1:16" x14ac:dyDescent="0.3">
      <c r="A7" s="25" t="s">
        <v>17</v>
      </c>
      <c r="B7" s="26">
        <f t="shared" si="0"/>
        <v>4</v>
      </c>
      <c r="C7" s="26">
        <f t="shared" si="1"/>
        <v>2</v>
      </c>
      <c r="D7" s="26">
        <f t="shared" si="2"/>
        <v>6</v>
      </c>
      <c r="E7" s="4"/>
      <c r="F7" s="7"/>
      <c r="G7" s="7"/>
      <c r="J7">
        <f>IF(OR('Casework Ledger'!$A7="",'Casework Ledger'!$G7=""),"",IFERROR(EOMONTH('Casework Ledger'!$G7,0),IFERROR(EOMONTH(DATEVALUE("1 "&amp;'Casework Ledger'!$G7),0),"")))</f>
        <v>46142</v>
      </c>
      <c r="K7" t="str">
        <f>IF(OR('Casework Ledger'!$A7="",LEFT(TRIM('Casework Ledger'!$I7),6)&lt;&gt;"Closed"),"",IFERROR(EOMONTH('Casework Ledger'!$H7,0),IFERROR(EOMONTH(DATEVALUE("1 "&amp;'Casework Ledger'!$H7),0),"")))</f>
        <v/>
      </c>
      <c r="L7">
        <f>IF('Casework Ledger'!$A7="",0,IF(OR(LEFT(TRIM('Casework Ledger'!$I7),4)="Open",TRIM('Casework Ledger'!$I7)="Monitoring",TRIM('Casework Ledger'!$I7)="Ongoing"),1,0))</f>
        <v>1</v>
      </c>
    </row>
    <row r="8" spans="1:16" x14ac:dyDescent="0.3">
      <c r="A8" s="25" t="s">
        <v>18</v>
      </c>
      <c r="B8" s="26">
        <f t="shared" si="0"/>
        <v>1</v>
      </c>
      <c r="C8" s="26">
        <f t="shared" si="1"/>
        <v>0</v>
      </c>
      <c r="D8" s="26">
        <f t="shared" si="2"/>
        <v>7</v>
      </c>
      <c r="E8" s="4"/>
      <c r="F8" s="7"/>
      <c r="G8" s="7"/>
      <c r="J8">
        <f>IF(OR('Casework Ledger'!$A8="",'Casework Ledger'!$G8=""),"",IFERROR(EOMONTH('Casework Ledger'!$G8,0),IFERROR(EOMONTH(DATEVALUE("1 "&amp;'Casework Ledger'!$G8),0),"")))</f>
        <v>46142</v>
      </c>
      <c r="K8" t="str">
        <f>IF(OR('Casework Ledger'!$A8="",LEFT(TRIM('Casework Ledger'!$I8),6)&lt;&gt;"Closed"),"",IFERROR(EOMONTH('Casework Ledger'!$H8,0),IFERROR(EOMONTH(DATEVALUE("1 "&amp;'Casework Ledger'!$H8),0),"")))</f>
        <v/>
      </c>
      <c r="L8">
        <f>IF('Casework Ledger'!$A8="",0,IF(OR(LEFT(TRIM('Casework Ledger'!$I8),4)="Open",TRIM('Casework Ledger'!$I8)="Monitoring",TRIM('Casework Ledger'!$I8)="Ongoing"),1,0))</f>
        <v>1</v>
      </c>
    </row>
    <row r="9" spans="1:16" x14ac:dyDescent="0.3">
      <c r="A9" s="25" t="s">
        <v>19</v>
      </c>
      <c r="B9" s="26">
        <f t="shared" si="0"/>
        <v>1</v>
      </c>
      <c r="C9" s="26">
        <f t="shared" si="1"/>
        <v>1</v>
      </c>
      <c r="D9" s="26">
        <f t="shared" si="2"/>
        <v>7</v>
      </c>
      <c r="E9" s="4"/>
      <c r="F9" s="9"/>
      <c r="G9" s="18"/>
      <c r="J9">
        <f>IF(OR('Casework Ledger'!$A9="",'Casework Ledger'!$G9=""),"",IFERROR(EOMONTH('Casework Ledger'!$G9,0),IFERROR(EOMONTH(DATEVALUE("1 "&amp;'Casework Ledger'!$G9),0),"")))</f>
        <v>46142</v>
      </c>
      <c r="K9" t="str">
        <f>IF(OR('Casework Ledger'!$A9="",LEFT(TRIM('Casework Ledger'!$I9),6)&lt;&gt;"Closed"),"",IFERROR(EOMONTH('Casework Ledger'!$H9,0),IFERROR(EOMONTH(DATEVALUE("1 "&amp;'Casework Ledger'!$H9),0),"")))</f>
        <v/>
      </c>
      <c r="L9">
        <f>IF('Casework Ledger'!$A9="",0,IF(OR(LEFT(TRIM('Casework Ledger'!$I9),4)="Open",TRIM('Casework Ledger'!$I9)="Monitoring",TRIM('Casework Ledger'!$I9)="Ongoing"),1,0))</f>
        <v>1</v>
      </c>
    </row>
    <row r="10" spans="1:16" x14ac:dyDescent="0.3">
      <c r="A10" s="25" t="s">
        <v>20</v>
      </c>
      <c r="B10" s="26">
        <f t="shared" si="0"/>
        <v>0</v>
      </c>
      <c r="C10" s="26">
        <f t="shared" si="1"/>
        <v>0</v>
      </c>
      <c r="D10" s="26">
        <f t="shared" si="2"/>
        <v>7</v>
      </c>
      <c r="E10" s="4"/>
      <c r="F10" s="9"/>
      <c r="G10" s="9"/>
      <c r="J10">
        <f>IF(OR('Casework Ledger'!$A10="",'Casework Ledger'!$G10=""),"",IFERROR(EOMONTH('Casework Ledger'!$G10,0),IFERROR(EOMONTH(DATEVALUE("1 "&amp;'Casework Ledger'!$G10),0),"")))</f>
        <v>46142</v>
      </c>
      <c r="K10" t="str">
        <f>IF(OR('Casework Ledger'!$A10="",LEFT(TRIM('Casework Ledger'!$I10),6)&lt;&gt;"Closed"),"",IFERROR(EOMONTH('Casework Ledger'!$H10,0),IFERROR(EOMONTH(DATEVALUE("1 "&amp;'Casework Ledger'!$H10),0),"")))</f>
        <v/>
      </c>
      <c r="L10">
        <f>IF('Casework Ledger'!$A10="",0,IF(OR(LEFT(TRIM('Casework Ledger'!$I10),4)="Open",TRIM('Casework Ledger'!$I10)="Monitoring",TRIM('Casework Ledger'!$I10)="Ongoing"),1,0))</f>
        <v>1</v>
      </c>
    </row>
    <row r="11" spans="1:16" x14ac:dyDescent="0.3">
      <c r="A11" s="25" t="s">
        <v>21</v>
      </c>
      <c r="B11" s="26">
        <f t="shared" si="0"/>
        <v>13</v>
      </c>
      <c r="C11" s="26">
        <f t="shared" si="1"/>
        <v>5</v>
      </c>
      <c r="D11" s="26">
        <f t="shared" si="2"/>
        <v>15</v>
      </c>
      <c r="E11" s="4"/>
      <c r="F11" s="8"/>
      <c r="G11" s="8"/>
      <c r="J11">
        <f>IF(OR('Casework Ledger'!$A11="",'Casework Ledger'!$G11=""),"",IFERROR(EOMONTH('Casework Ledger'!$G11,0),IFERROR(EOMONTH(DATEVALUE("1 "&amp;'Casework Ledger'!$G11),0),"")))</f>
        <v>46142</v>
      </c>
      <c r="K11" t="str">
        <f>IF(OR('Casework Ledger'!$A11="",LEFT(TRIM('Casework Ledger'!$I11),6)&lt;&gt;"Closed"),"",IFERROR(EOMONTH('Casework Ledger'!$H11,0),IFERROR(EOMONTH(DATEVALUE("1 "&amp;'Casework Ledger'!$H11),0),"")))</f>
        <v/>
      </c>
      <c r="L11">
        <f>IF('Casework Ledger'!$A11="",0,IF(OR(LEFT(TRIM('Casework Ledger'!$I11),4)="Open",TRIM('Casework Ledger'!$I11)="Monitoring",TRIM('Casework Ledger'!$I11)="Ongoing"),1,0))</f>
        <v>1</v>
      </c>
    </row>
    <row r="12" spans="1:16" x14ac:dyDescent="0.3">
      <c r="A12" s="25" t="s">
        <v>22</v>
      </c>
      <c r="B12" s="26">
        <f t="shared" si="0"/>
        <v>7</v>
      </c>
      <c r="C12" s="26">
        <f t="shared" si="1"/>
        <v>9</v>
      </c>
      <c r="D12" s="26">
        <f t="shared" si="2"/>
        <v>13</v>
      </c>
      <c r="E12" s="4"/>
      <c r="F12" s="8"/>
      <c r="G12" s="8"/>
      <c r="J12">
        <f>IF(OR('Casework Ledger'!$A12="",'Casework Ledger'!$G12=""),"",IFERROR(EOMONTH('Casework Ledger'!$G12,0),IFERROR(EOMONTH(DATEVALUE("1 "&amp;'Casework Ledger'!$G12),0),"")))</f>
        <v>46173</v>
      </c>
      <c r="K12" t="str">
        <f>IF(OR('Casework Ledger'!$A12="",LEFT(TRIM('Casework Ledger'!$I12),6)&lt;&gt;"Closed"),"",IFERROR(EOMONTH('Casework Ledger'!$H12,0),IFERROR(EOMONTH(DATEVALUE("1 "&amp;'Casework Ledger'!$H12),0),"")))</f>
        <v/>
      </c>
      <c r="L12">
        <f>IF('Casework Ledger'!$A12="",0,IF(OR(LEFT(TRIM('Casework Ledger'!$I12),4)="Open",TRIM('Casework Ledger'!$I12)="Monitoring",TRIM('Casework Ledger'!$I12)="Ongoing"),1,0))</f>
        <v>1</v>
      </c>
    </row>
    <row r="13" spans="1:16" x14ac:dyDescent="0.3">
      <c r="A13" s="25" t="s">
        <v>23</v>
      </c>
      <c r="B13" s="26">
        <f t="shared" si="0"/>
        <v>2</v>
      </c>
      <c r="C13" s="26">
        <f t="shared" si="1"/>
        <v>2</v>
      </c>
      <c r="D13" s="26">
        <f t="shared" si="2"/>
        <v>13</v>
      </c>
      <c r="E13" s="4"/>
      <c r="F13" s="8"/>
      <c r="G13" s="8"/>
      <c r="J13">
        <f>IF(OR('Casework Ledger'!$A13="",'Casework Ledger'!$G13=""),"",IFERROR(EOMONTH('Casework Ledger'!$G13,0),IFERROR(EOMONTH(DATEVALUE("1 "&amp;'Casework Ledger'!$G13),0),"")))</f>
        <v>45808</v>
      </c>
      <c r="K13" t="str">
        <f>IF(OR('Casework Ledger'!$A13="",LEFT(TRIM('Casework Ledger'!$I13),6)&lt;&gt;"Closed"),"",IFERROR(EOMONTH('Casework Ledger'!$H13,0),IFERROR(EOMONTH(DATEVALUE("1 "&amp;'Casework Ledger'!$H13),0),"")))</f>
        <v/>
      </c>
      <c r="L13">
        <f>IF('Casework Ledger'!$A13="",0,IF(OR(LEFT(TRIM('Casework Ledger'!$I13),4)="Open",TRIM('Casework Ledger'!$I13)="Monitoring",TRIM('Casework Ledger'!$I13)="Ongoing"),1,0))</f>
        <v>1</v>
      </c>
    </row>
    <row r="14" spans="1:16" x14ac:dyDescent="0.3">
      <c r="A14" s="25" t="s">
        <v>24</v>
      </c>
      <c r="B14" s="27">
        <f t="shared" si="0"/>
        <v>6</v>
      </c>
      <c r="C14" s="26">
        <f t="shared" si="1"/>
        <v>2</v>
      </c>
      <c r="D14" s="26">
        <f t="shared" si="2"/>
        <v>17</v>
      </c>
      <c r="E14" s="4"/>
      <c r="F14" s="8"/>
      <c r="G14" s="8"/>
      <c r="J14">
        <f>IF(OR('Casework Ledger'!$A14="",'Casework Ledger'!$G14=""),"",IFERROR(EOMONTH('Casework Ledger'!$G14,0),IFERROR(EOMONTH(DATEVALUE("1 "&amp;'Casework Ledger'!$G14),0),"")))</f>
        <v>46053</v>
      </c>
      <c r="K14" t="str">
        <f>IF(OR('Casework Ledger'!$A14="",LEFT(TRIM('Casework Ledger'!$I14),6)&lt;&gt;"Closed"),"",IFERROR(EOMONTH('Casework Ledger'!$H14,0),IFERROR(EOMONTH(DATEVALUE("1 "&amp;'Casework Ledger'!$H14),0),"")))</f>
        <v/>
      </c>
      <c r="L14">
        <f>IF('Casework Ledger'!$A14="",0,IF(OR(LEFT(TRIM('Casework Ledger'!$I14),4)="Open",TRIM('Casework Ledger'!$I14)="Monitoring",TRIM('Casework Ledger'!$I14)="Ongoing"),1,0))</f>
        <v>1</v>
      </c>
    </row>
    <row r="15" spans="1:16" x14ac:dyDescent="0.3">
      <c r="A15" s="28" t="s">
        <v>25</v>
      </c>
      <c r="B15" s="29">
        <f t="shared" si="0"/>
        <v>4</v>
      </c>
      <c r="C15" s="29">
        <f t="shared" si="1"/>
        <v>4</v>
      </c>
      <c r="D15" s="27">
        <f t="shared" si="2"/>
        <v>17</v>
      </c>
      <c r="E15" s="4"/>
      <c r="F15" s="8"/>
      <c r="G15" s="8"/>
      <c r="J15">
        <f>IF(OR('Casework Ledger'!$A15="",'Casework Ledger'!$G15=""),"",IFERROR(EOMONTH('Casework Ledger'!$G15,0),IFERROR(EOMONTH(DATEVALUE("1 "&amp;'Casework Ledger'!$G15),0),"")))</f>
        <v>46053</v>
      </c>
      <c r="K15" t="str">
        <f>IF(OR('Casework Ledger'!$A15="",LEFT(TRIM('Casework Ledger'!$I15),6)&lt;&gt;"Closed"),"",IFERROR(EOMONTH('Casework Ledger'!$H15,0),IFERROR(EOMONTH(DATEVALUE("1 "&amp;'Casework Ledger'!$H15),0),"")))</f>
        <v/>
      </c>
      <c r="L15">
        <f>IF('Casework Ledger'!$A15="",0,IF(OR(LEFT(TRIM('Casework Ledger'!$I15),4)="Open",TRIM('Casework Ledger'!$I15)="Monitoring",TRIM('Casework Ledger'!$I15)="Ongoing"),1,0))</f>
        <v>1</v>
      </c>
    </row>
    <row r="16" spans="1:16" x14ac:dyDescent="0.3">
      <c r="A16" s="28" t="s">
        <v>26</v>
      </c>
      <c r="B16" s="29">
        <f t="shared" si="0"/>
        <v>0</v>
      </c>
      <c r="C16" s="29">
        <f t="shared" si="1"/>
        <v>0</v>
      </c>
      <c r="D16" s="29">
        <f t="shared" si="2"/>
        <v>17</v>
      </c>
      <c r="E16" s="4"/>
      <c r="F16" s="8"/>
      <c r="G16" s="8"/>
      <c r="J16">
        <f>IF(OR('Casework Ledger'!$A16="",'Casework Ledger'!$G16=""),"",IFERROR(EOMONTH('Casework Ledger'!$G16,0),IFERROR(EOMONTH(DATEVALUE("1 "&amp;'Casework Ledger'!$G16),0),"")))</f>
        <v>46053</v>
      </c>
      <c r="K16" t="str">
        <f>IF(OR('Casework Ledger'!$A16="",LEFT(TRIM('Casework Ledger'!$I16),6)&lt;&gt;"Closed"),"",IFERROR(EOMONTH('Casework Ledger'!$H16,0),IFERROR(EOMONTH(DATEVALUE("1 "&amp;'Casework Ledger'!$H16),0),"")))</f>
        <v/>
      </c>
      <c r="L16">
        <f>IF('Casework Ledger'!$A16="",0,IF(OR(LEFT(TRIM('Casework Ledger'!$I16),4)="Open",TRIM('Casework Ledger'!$I16)="Monitoring",TRIM('Casework Ledger'!$I16)="Ongoing"),1,0))</f>
        <v>1</v>
      </c>
    </row>
    <row r="17" spans="1:12" x14ac:dyDescent="0.3">
      <c r="A17" s="28" t="s">
        <v>27</v>
      </c>
      <c r="B17" s="29">
        <f t="shared" si="0"/>
        <v>0</v>
      </c>
      <c r="C17" s="29">
        <f t="shared" si="1"/>
        <v>2</v>
      </c>
      <c r="D17" s="29">
        <f t="shared" si="2"/>
        <v>15</v>
      </c>
      <c r="E17" s="4"/>
      <c r="F17" s="8"/>
      <c r="G17" s="8"/>
      <c r="J17">
        <f>IF(OR('Casework Ledger'!$A17="",'Casework Ledger'!$G17=""),"",IFERROR(EOMONTH('Casework Ledger'!$G17,0),IFERROR(EOMONTH(DATEVALUE("1 "&amp;'Casework Ledger'!$G17),0),"")))</f>
        <v>45930</v>
      </c>
      <c r="K17">
        <f>IF(OR('Casework Ledger'!$A17="",LEFT(TRIM('Casework Ledger'!$I17),6)&lt;&gt;"Closed"),"",IFERROR(EOMONTH('Casework Ledger'!$H17,0),IFERROR(EOMONTH(DATEVALUE("1 "&amp;'Casework Ledger'!$H17),0),"")))</f>
        <v>45930</v>
      </c>
      <c r="L17">
        <f>IF('Casework Ledger'!$A17="",0,IF(OR(LEFT(TRIM('Casework Ledger'!$I17),4)="Open",TRIM('Casework Ledger'!$I17)="Monitoring",TRIM('Casework Ledger'!$I17)="Ongoing"),1,0))</f>
        <v>0</v>
      </c>
    </row>
    <row r="18" spans="1:12" x14ac:dyDescent="0.3">
      <c r="A18" s="30"/>
      <c r="B18" s="30"/>
      <c r="C18" s="30"/>
      <c r="D18" s="30"/>
      <c r="E18" s="8"/>
      <c r="F18" s="8"/>
      <c r="G18" s="8"/>
      <c r="J18">
        <f>IF(OR('Casework Ledger'!$A18="",'Casework Ledger'!$G18=""),"",IFERROR(EOMONTH('Casework Ledger'!$G18,0),IFERROR(EOMONTH(DATEVALUE("1 "&amp;'Casework Ledger'!$G18),0),"")))</f>
        <v>45808</v>
      </c>
      <c r="K18">
        <f>IF(OR('Casework Ledger'!$A18="",LEFT(TRIM('Casework Ledger'!$I18),6)&lt;&gt;"Closed"),"",IFERROR(EOMONTH('Casework Ledger'!$H18,0),IFERROR(EOMONTH(DATEVALUE("1 "&amp;'Casework Ledger'!$H18),0),"")))</f>
        <v>45808</v>
      </c>
      <c r="L18">
        <f>IF('Casework Ledger'!$A18="",0,IF(OR(LEFT(TRIM('Casework Ledger'!$I18),4)="Open",TRIM('Casework Ledger'!$I18)="Monitoring",TRIM('Casework Ledger'!$I18)="Ongoing"),1,0))</f>
        <v>0</v>
      </c>
    </row>
    <row r="19" spans="1:12" x14ac:dyDescent="0.3">
      <c r="A19" s="64"/>
      <c r="B19" s="64"/>
      <c r="C19" s="64"/>
      <c r="D19" s="64"/>
      <c r="E19" s="8"/>
      <c r="F19" s="8"/>
      <c r="G19" s="8"/>
      <c r="J19">
        <f>IF(OR('Casework Ledger'!$A19="",'Casework Ledger'!$G19=""),"",IFERROR(EOMONTH('Casework Ledger'!$G19,0),IFERROR(EOMONTH(DATEVALUE("1 "&amp;'Casework Ledger'!$G19),0),"")))</f>
        <v>45808</v>
      </c>
      <c r="K19">
        <f>IF(OR('Casework Ledger'!$A19="",LEFT(TRIM('Casework Ledger'!$I19),6)&lt;&gt;"Closed"),"",IFERROR(EOMONTH('Casework Ledger'!$H19,0),IFERROR(EOMONTH(DATEVALUE("1 "&amp;'Casework Ledger'!$H19),0),"")))</f>
        <v>45808</v>
      </c>
      <c r="L19">
        <f>IF('Casework Ledger'!$A19="",0,IF(OR(LEFT(TRIM('Casework Ledger'!$I19),4)="Open",TRIM('Casework Ledger'!$I19)="Monitoring",TRIM('Casework Ledger'!$I19)="Ongoing"),1,0))</f>
        <v>0</v>
      </c>
    </row>
    <row r="20" spans="1:12" x14ac:dyDescent="0.3">
      <c r="A20" s="64"/>
      <c r="B20" s="64"/>
      <c r="C20" s="64"/>
      <c r="D20" s="64"/>
      <c r="E20" s="8"/>
      <c r="F20" s="8"/>
      <c r="G20" s="8"/>
      <c r="J20">
        <f>IF(OR('Casework Ledger'!$A20="",'Casework Ledger'!$G20=""),"",IFERROR(EOMONTH('Casework Ledger'!$G20,0),IFERROR(EOMONTH(DATEVALUE("1 "&amp;'Casework Ledger'!$G20),0),"")))</f>
        <v>45808</v>
      </c>
      <c r="K20">
        <f>IF(OR('Casework Ledger'!$A20="",LEFT(TRIM('Casework Ledger'!$I20),6)&lt;&gt;"Closed"),"",IFERROR(EOMONTH('Casework Ledger'!$H20,0),IFERROR(EOMONTH(DATEVALUE("1 "&amp;'Casework Ledger'!$H20),0),"")))</f>
        <v>45808</v>
      </c>
      <c r="L20">
        <f>IF('Casework Ledger'!$A20="",0,IF(OR(LEFT(TRIM('Casework Ledger'!$I20),4)="Open",TRIM('Casework Ledger'!$I20)="Monitoring",TRIM('Casework Ledger'!$I20)="Ongoing"),1,0))</f>
        <v>0</v>
      </c>
    </row>
    <row r="21" spans="1:12" x14ac:dyDescent="0.3">
      <c r="A21" s="64"/>
      <c r="B21" s="64"/>
      <c r="C21" s="64"/>
      <c r="D21" s="64"/>
      <c r="E21" s="8"/>
      <c r="F21" s="8"/>
      <c r="G21" s="8"/>
      <c r="J21">
        <f>IF(OR('Casework Ledger'!$A21="",'Casework Ledger'!$G21=""),"",IFERROR(EOMONTH('Casework Ledger'!$G21,0),IFERROR(EOMONTH(DATEVALUE("1 "&amp;'Casework Ledger'!$G21),0),"")))</f>
        <v>45808</v>
      </c>
      <c r="K21">
        <f>IF(OR('Casework Ledger'!$A21="",LEFT(TRIM('Casework Ledger'!$I21),6)&lt;&gt;"Closed"),"",IFERROR(EOMONTH('Casework Ledger'!$H21,0),IFERROR(EOMONTH(DATEVALUE("1 "&amp;'Casework Ledger'!$H21),0),"")))</f>
        <v>45808</v>
      </c>
      <c r="L21">
        <f>IF('Casework Ledger'!$A21="",0,IF(OR(LEFT(TRIM('Casework Ledger'!$I21),4)="Open",TRIM('Casework Ledger'!$I21)="Monitoring",TRIM('Casework Ledger'!$I21)="Ongoing"),1,0))</f>
        <v>0</v>
      </c>
    </row>
    <row r="22" spans="1:12" ht="14.4" customHeight="1" x14ac:dyDescent="0.3">
      <c r="A22" s="64"/>
      <c r="B22" s="64"/>
      <c r="C22" s="64"/>
      <c r="D22" s="64"/>
      <c r="E22" s="8"/>
      <c r="F22" s="8"/>
      <c r="G22" s="8"/>
      <c r="J22">
        <f>IF(OR('Casework Ledger'!$A22="",'Casework Ledger'!$G22=""),"",IFERROR(EOMONTH('Casework Ledger'!$G22,0),IFERROR(EOMONTH(DATEVALUE("1 "&amp;'Casework Ledger'!$G22),0),"")))</f>
        <v>46053</v>
      </c>
      <c r="K22">
        <f>IF(OR('Casework Ledger'!$A22="",LEFT(TRIM('Casework Ledger'!$I22),6)&lt;&gt;"Closed"),"",IFERROR(EOMONTH('Casework Ledger'!$H22,0),IFERROR(EOMONTH(DATEVALUE("1 "&amp;'Casework Ledger'!$H22),0),"")))</f>
        <v>46112</v>
      </c>
      <c r="L22">
        <f>IF('Casework Ledger'!$A22="",0,IF(OR(LEFT(TRIM('Casework Ledger'!$I22),4)="Open",TRIM('Casework Ledger'!$I22)="Monitoring",TRIM('Casework Ledger'!$I22)="Ongoing"),1,0))</f>
        <v>0</v>
      </c>
    </row>
    <row r="23" spans="1:12" x14ac:dyDescent="0.3">
      <c r="A23" s="6"/>
      <c r="B23" s="6"/>
      <c r="C23" s="6"/>
      <c r="D23" s="6"/>
      <c r="E23" s="8"/>
      <c r="F23" s="8"/>
      <c r="G23" s="8"/>
      <c r="J23">
        <f>IF(OR('Casework Ledger'!$A23="",'Casework Ledger'!$G23=""),"",IFERROR(EOMONTH('Casework Ledger'!$G23,0),IFERROR(EOMONTH(DATEVALUE("1 "&amp;'Casework Ledger'!$G23),0),"")))</f>
        <v>45838</v>
      </c>
      <c r="K23">
        <f>IF(OR('Casework Ledger'!$A23="",LEFT(TRIM('Casework Ledger'!$I23),6)&lt;&gt;"Closed"),"",IFERROR(EOMONTH('Casework Ledger'!$H23,0),IFERROR(EOMONTH(DATEVALUE("1 "&amp;'Casework Ledger'!$H23),0),"")))</f>
        <v>46081</v>
      </c>
      <c r="L23">
        <f>IF('Casework Ledger'!$A23="",0,IF(OR(LEFT(TRIM('Casework Ledger'!$I23),4)="Open",TRIM('Casework Ledger'!$I23)="Monitoring",TRIM('Casework Ledger'!$I23)="Ongoing"),1,0))</f>
        <v>0</v>
      </c>
    </row>
    <row r="24" spans="1:12" x14ac:dyDescent="0.3">
      <c r="A24" s="6"/>
      <c r="B24" s="6"/>
      <c r="C24" s="6"/>
      <c r="D24" s="6"/>
      <c r="E24" s="8"/>
      <c r="F24" s="8"/>
      <c r="G24" s="8"/>
      <c r="J24">
        <f>IF(OR('Casework Ledger'!$A24="",'Casework Ledger'!$G24=""),"",IFERROR(EOMONTH('Casework Ledger'!$G24,0),IFERROR(EOMONTH(DATEVALUE("1 "&amp;'Casework Ledger'!$G24),0),"")))</f>
        <v>45930</v>
      </c>
      <c r="K24">
        <f>IF(OR('Casework Ledger'!$A24="",LEFT(TRIM('Casework Ledger'!$I24),6)&lt;&gt;"Closed"),"",IFERROR(EOMONTH('Casework Ledger'!$H24,0),IFERROR(EOMONTH(DATEVALUE("1 "&amp;'Casework Ledger'!$H24),0),"")))</f>
        <v>45930</v>
      </c>
      <c r="L24">
        <f>IF('Casework Ledger'!$A24="",0,IF(OR(LEFT(TRIM('Casework Ledger'!$I24),4)="Open",TRIM('Casework Ledger'!$I24)="Monitoring",TRIM('Casework Ledger'!$I24)="Ongoing"),1,0))</f>
        <v>0</v>
      </c>
    </row>
    <row r="25" spans="1:12" x14ac:dyDescent="0.3">
      <c r="A25" s="6"/>
      <c r="B25" s="6"/>
      <c r="C25" s="6"/>
      <c r="D25" s="6"/>
      <c r="E25" s="8"/>
      <c r="F25" s="8"/>
      <c r="G25" s="8"/>
      <c r="J25">
        <f>IF(OR('Casework Ledger'!$A25="",'Casework Ledger'!$G25=""),"",IFERROR(EOMONTH('Casework Ledger'!$G25,0),IFERROR(EOMONTH(DATEVALUE("1 "&amp;'Casework Ledger'!$G25),0),"")))</f>
        <v>45991</v>
      </c>
      <c r="K25">
        <f>IF(OR('Casework Ledger'!$A25="",LEFT(TRIM('Casework Ledger'!$I25),6)&lt;&gt;"Closed"),"",IFERROR(EOMONTH('Casework Ledger'!$H25,0),IFERROR(EOMONTH(DATEVALUE("1 "&amp;'Casework Ledger'!$H25),0),"")))</f>
        <v>45991</v>
      </c>
      <c r="L25">
        <f>IF('Casework Ledger'!$A25="",0,IF(OR(LEFT(TRIM('Casework Ledger'!$I25),4)="Open",TRIM('Casework Ledger'!$I25)="Monitoring",TRIM('Casework Ledger'!$I25)="Ongoing"),1,0))</f>
        <v>0</v>
      </c>
    </row>
    <row r="26" spans="1:12" x14ac:dyDescent="0.3">
      <c r="J26">
        <f>IF(OR('Casework Ledger'!$A26="",'Casework Ledger'!$G26=""),"",IFERROR(EOMONTH('Casework Ledger'!$G26,0),IFERROR(EOMONTH(DATEVALUE("1 "&amp;'Casework Ledger'!$G26),0),"")))</f>
        <v>46081</v>
      </c>
      <c r="K26">
        <f>IF(OR('Casework Ledger'!$A26="",LEFT(TRIM('Casework Ledger'!$I26),6)&lt;&gt;"Closed"),"",IFERROR(EOMONTH('Casework Ledger'!$H26,0),IFERROR(EOMONTH(DATEVALUE("1 "&amp;'Casework Ledger'!$H26),0),"")))</f>
        <v>46142</v>
      </c>
      <c r="L26">
        <f>IF('Casework Ledger'!$A26="",0,IF(OR(LEFT(TRIM('Casework Ledger'!$I26),4)="Open",TRIM('Casework Ledger'!$I26)="Monitoring",TRIM('Casework Ledger'!$I26)="Ongoing"),1,0))</f>
        <v>0</v>
      </c>
    </row>
    <row r="27" spans="1:12" x14ac:dyDescent="0.3">
      <c r="J27">
        <f>IF(OR('Casework Ledger'!$A27="",'Casework Ledger'!$G27=""),"",IFERROR(EOMONTH('Casework Ledger'!$G27,0),IFERROR(EOMONTH(DATEVALUE("1 "&amp;'Casework Ledger'!$G27),0),"")))</f>
        <v>46053</v>
      </c>
      <c r="K27">
        <f>IF(OR('Casework Ledger'!$A27="",LEFT(TRIM('Casework Ledger'!$I27),6)&lt;&gt;"Closed"),"",IFERROR(EOMONTH('Casework Ledger'!$H27,0),IFERROR(EOMONTH(DATEVALUE("1 "&amp;'Casework Ledger'!$H27),0),"")))</f>
        <v>46142</v>
      </c>
      <c r="L27">
        <f>IF('Casework Ledger'!$A27="",0,IF(OR(LEFT(TRIM('Casework Ledger'!$I27),4)="Open",TRIM('Casework Ledger'!$I27)="Monitoring",TRIM('Casework Ledger'!$I27)="Ongoing"),1,0))</f>
        <v>0</v>
      </c>
    </row>
    <row r="28" spans="1:12" x14ac:dyDescent="0.3">
      <c r="J28">
        <f>IF(OR('Casework Ledger'!$A28="",'Casework Ledger'!$G28=""),"",IFERROR(EOMONTH('Casework Ledger'!$G28,0),IFERROR(EOMONTH(DATEVALUE("1 "&amp;'Casework Ledger'!$G28),0),"")))</f>
        <v>46053</v>
      </c>
      <c r="K28">
        <f>IF(OR('Casework Ledger'!$A28="",LEFT(TRIM('Casework Ledger'!$I28),6)&lt;&gt;"Closed"),"",IFERROR(EOMONTH('Casework Ledger'!$H28,0),IFERROR(EOMONTH(DATEVALUE("1 "&amp;'Casework Ledger'!$H28),0),"")))</f>
        <v>46081</v>
      </c>
      <c r="L28">
        <f>IF('Casework Ledger'!$A28="",0,IF(OR(LEFT(TRIM('Casework Ledger'!$I28),4)="Open",TRIM('Casework Ledger'!$I28)="Monitoring",TRIM('Casework Ledger'!$I28)="Ongoing"),1,0))</f>
        <v>0</v>
      </c>
    </row>
    <row r="29" spans="1:12" x14ac:dyDescent="0.3">
      <c r="J29">
        <f>IF(OR('Casework Ledger'!$A29="",'Casework Ledger'!$G29=""),"",IFERROR(EOMONTH('Casework Ledger'!$G29,0),IFERROR(EOMONTH(DATEVALUE("1 "&amp;'Casework Ledger'!$G29),0),"")))</f>
        <v>45961</v>
      </c>
      <c r="K29">
        <f>IF(OR('Casework Ledger'!$A29="",LEFT(TRIM('Casework Ledger'!$I29),6)&lt;&gt;"Closed"),"",IFERROR(EOMONTH('Casework Ledger'!$H29,0),IFERROR(EOMONTH(DATEVALUE("1 "&amp;'Casework Ledger'!$H29),0),"")))</f>
        <v>46081</v>
      </c>
      <c r="L29">
        <f>IF('Casework Ledger'!$A29="",0,IF(OR(LEFT(TRIM('Casework Ledger'!$I29),4)="Open",TRIM('Casework Ledger'!$I29)="Monitoring",TRIM('Casework Ledger'!$I29)="Ongoing"),1,0))</f>
        <v>0</v>
      </c>
    </row>
    <row r="30" spans="1:12" x14ac:dyDescent="0.3">
      <c r="J30">
        <f>IF(OR('Casework Ledger'!$A30="",'Casework Ledger'!$G30=""),"",IFERROR(EOMONTH('Casework Ledger'!$G30,0),IFERROR(EOMONTH(DATEVALUE("1 "&amp;'Casework Ledger'!$G30),0),"")))</f>
        <v>46081</v>
      </c>
      <c r="K30">
        <f>IF(OR('Casework Ledger'!$A30="",LEFT(TRIM('Casework Ledger'!$I30),6)&lt;&gt;"Closed"),"",IFERROR(EOMONTH('Casework Ledger'!$H30,0),IFERROR(EOMONTH(DATEVALUE("1 "&amp;'Casework Ledger'!$H30),0),"")))</f>
        <v>46081</v>
      </c>
      <c r="L30">
        <f>IF('Casework Ledger'!$A30="",0,IF(OR(LEFT(TRIM('Casework Ledger'!$I30),4)="Open",TRIM('Casework Ledger'!$I30)="Monitoring",TRIM('Casework Ledger'!$I30)="Ongoing"),1,0))</f>
        <v>0</v>
      </c>
    </row>
    <row r="31" spans="1:12" x14ac:dyDescent="0.3">
      <c r="J31">
        <f>IF(OR('Casework Ledger'!$A31="",'Casework Ledger'!$G31=""),"",IFERROR(EOMONTH('Casework Ledger'!$G31,0),IFERROR(EOMONTH(DATEVALUE("1 "&amp;'Casework Ledger'!$G31),0),"")))</f>
        <v>46081</v>
      </c>
      <c r="K31">
        <f>IF(OR('Casework Ledger'!$A31="",LEFT(TRIM('Casework Ledger'!$I31),6)&lt;&gt;"Closed"),"",IFERROR(EOMONTH('Casework Ledger'!$H31,0),IFERROR(EOMONTH(DATEVALUE("1 "&amp;'Casework Ledger'!$H31),0),"")))</f>
        <v>46081</v>
      </c>
      <c r="L31">
        <f>IF('Casework Ledger'!$A31="",0,IF(OR(LEFT(TRIM('Casework Ledger'!$I31),4)="Open",TRIM('Casework Ledger'!$I31)="Monitoring",TRIM('Casework Ledger'!$I31)="Ongoing"),1,0))</f>
        <v>0</v>
      </c>
    </row>
    <row r="32" spans="1:12" x14ac:dyDescent="0.3">
      <c r="J32">
        <f>IF(OR('Casework Ledger'!$A32="",'Casework Ledger'!$G32=""),"",IFERROR(EOMONTH('Casework Ledger'!$G32,0),IFERROR(EOMONTH(DATEVALUE("1 "&amp;'Casework Ledger'!$G32),0),"")))</f>
        <v>45838</v>
      </c>
      <c r="K32">
        <f>IF(OR('Casework Ledger'!$A32="",LEFT(TRIM('Casework Ledger'!$I32),6)&lt;&gt;"Closed"),"",IFERROR(EOMONTH('Casework Ledger'!$H32,0),IFERROR(EOMONTH(DATEVALUE("1 "&amp;'Casework Ledger'!$H32),0),"")))</f>
        <v>46053</v>
      </c>
      <c r="L32">
        <f>IF('Casework Ledger'!$A32="",0,IF(OR(LEFT(TRIM('Casework Ledger'!$I32),4)="Open",TRIM('Casework Ledger'!$I32)="Monitoring",TRIM('Casework Ledger'!$I32)="Ongoing"),1,0))</f>
        <v>0</v>
      </c>
    </row>
    <row r="33" spans="10:12" x14ac:dyDescent="0.3">
      <c r="J33">
        <f>IF(OR('Casework Ledger'!$A33="",'Casework Ledger'!$G33=""),"",IFERROR(EOMONTH('Casework Ledger'!$G33,0),IFERROR(EOMONTH(DATEVALUE("1 "&amp;'Casework Ledger'!$G33),0),"")))</f>
        <v>46053</v>
      </c>
      <c r="K33">
        <f>IF(OR('Casework Ledger'!$A33="",LEFT(TRIM('Casework Ledger'!$I33),6)&lt;&gt;"Closed"),"",IFERROR(EOMONTH('Casework Ledger'!$H33,0),IFERROR(EOMONTH(DATEVALUE("1 "&amp;'Casework Ledger'!$H33),0),"")))</f>
        <v>46081</v>
      </c>
      <c r="L33">
        <f>IF('Casework Ledger'!$A33="",0,IF(OR(LEFT(TRIM('Casework Ledger'!$I33),4)="Open",TRIM('Casework Ledger'!$I33)="Monitoring",TRIM('Casework Ledger'!$I33)="Ongoing"),1,0))</f>
        <v>0</v>
      </c>
    </row>
    <row r="34" spans="10:12" x14ac:dyDescent="0.3">
      <c r="J34">
        <f>IF(OR('Casework Ledger'!$A34="",'Casework Ledger'!$G34=""),"",IFERROR(EOMONTH('Casework Ledger'!$G34,0),IFERROR(EOMONTH(DATEVALUE("1 "&amp;'Casework Ledger'!$G34),0),"")))</f>
        <v>46053</v>
      </c>
      <c r="K34">
        <f>IF(OR('Casework Ledger'!$A34="",LEFT(TRIM('Casework Ledger'!$I34),6)&lt;&gt;"Closed"),"",IFERROR(EOMONTH('Casework Ledger'!$H34,0),IFERROR(EOMONTH(DATEVALUE("1 "&amp;'Casework Ledger'!$H34),0),"")))</f>
        <v>46053</v>
      </c>
      <c r="L34">
        <f>IF('Casework Ledger'!$A34="",0,IF(OR(LEFT(TRIM('Casework Ledger'!$I34),4)="Open",TRIM('Casework Ledger'!$I34)="Monitoring",TRIM('Casework Ledger'!$I34)="Ongoing"),1,0))</f>
        <v>0</v>
      </c>
    </row>
    <row r="35" spans="10:12" x14ac:dyDescent="0.3">
      <c r="J35">
        <f>IF(OR('Casework Ledger'!$A35="",'Casework Ledger'!$G35=""),"",IFERROR(EOMONTH('Casework Ledger'!$G35,0),IFERROR(EOMONTH(DATEVALUE("1 "&amp;'Casework Ledger'!$G35),0),"")))</f>
        <v>46112</v>
      </c>
      <c r="K35">
        <f>IF(OR('Casework Ledger'!$A35="",LEFT(TRIM('Casework Ledger'!$I35),6)&lt;&gt;"Closed"),"",IFERROR(EOMONTH('Casework Ledger'!$H35,0),IFERROR(EOMONTH(DATEVALUE("1 "&amp;'Casework Ledger'!$H35),0),"")))</f>
        <v>46234</v>
      </c>
      <c r="L35">
        <f>IF('Casework Ledger'!$A35="",0,IF(OR(LEFT(TRIM('Casework Ledger'!$I35),4)="Open",TRIM('Casework Ledger'!$I35)="Monitoring",TRIM('Casework Ledger'!$I35)="Ongoing"),1,0))</f>
        <v>0</v>
      </c>
    </row>
    <row r="36" spans="10:12" x14ac:dyDescent="0.3">
      <c r="J36">
        <f>IF(OR('Casework Ledger'!$A36="",'Casework Ledger'!$G36=""),"",IFERROR(EOMONTH('Casework Ledger'!$G36,0),IFERROR(EOMONTH(DATEVALUE("1 "&amp;'Casework Ledger'!$G36),0),"")))</f>
        <v>46053</v>
      </c>
      <c r="K36">
        <f>IF(OR('Casework Ledger'!$A36="",LEFT(TRIM('Casework Ledger'!$I36),6)&lt;&gt;"Closed"),"",IFERROR(EOMONTH('Casework Ledger'!$H36,0),IFERROR(EOMONTH(DATEVALUE("1 "&amp;'Casework Ledger'!$H36),0),"")))</f>
        <v>46053</v>
      </c>
      <c r="L36">
        <f>IF('Casework Ledger'!$A36="",0,IF(OR(LEFT(TRIM('Casework Ledger'!$I36),4)="Open",TRIM('Casework Ledger'!$I36)="Monitoring",TRIM('Casework Ledger'!$I36)="Ongoing"),1,0))</f>
        <v>0</v>
      </c>
    </row>
    <row r="37" spans="10:12" x14ac:dyDescent="0.3">
      <c r="J37">
        <f>IF(OR('Casework Ledger'!$A37="",'Casework Ledger'!$G37=""),"",IFERROR(EOMONTH('Casework Ledger'!$G37,0),IFERROR(EOMONTH(DATEVALUE("1 "&amp;'Casework Ledger'!$G37),0),"")))</f>
        <v>46053</v>
      </c>
      <c r="K37">
        <f>IF(OR('Casework Ledger'!$A37="",LEFT(TRIM('Casework Ledger'!$I37),6)&lt;&gt;"Closed"),"",IFERROR(EOMONTH('Casework Ledger'!$H37,0),IFERROR(EOMONTH(DATEVALUE("1 "&amp;'Casework Ledger'!$H37),0),"")))</f>
        <v>46081</v>
      </c>
      <c r="L37">
        <f>IF('Casework Ledger'!$A37="",0,IF(OR(LEFT(TRIM('Casework Ledger'!$I37),4)="Open",TRIM('Casework Ledger'!$I37)="Monitoring",TRIM('Casework Ledger'!$I37)="Ongoing"),1,0))</f>
        <v>0</v>
      </c>
    </row>
    <row r="38" spans="10:12" x14ac:dyDescent="0.3">
      <c r="J38">
        <f>IF(OR('Casework Ledger'!$A38="",'Casework Ledger'!$G38=""),"",IFERROR(EOMONTH('Casework Ledger'!$G38,0),IFERROR(EOMONTH(DATEVALUE("1 "&amp;'Casework Ledger'!$G38),0),"")))</f>
        <v>46081</v>
      </c>
      <c r="K38">
        <f>IF(OR('Casework Ledger'!$A38="",LEFT(TRIM('Casework Ledger'!$I38),6)&lt;&gt;"Closed"),"",IFERROR(EOMONTH('Casework Ledger'!$H38,0),IFERROR(EOMONTH(DATEVALUE("1 "&amp;'Casework Ledger'!$H38),0),"")))</f>
        <v>46112</v>
      </c>
      <c r="L38">
        <f>IF('Casework Ledger'!$A38="",0,IF(OR(LEFT(TRIM('Casework Ledger'!$I38),4)="Open",TRIM('Casework Ledger'!$I38)="Monitoring",TRIM('Casework Ledger'!$I38)="Ongoing"),1,0))</f>
        <v>0</v>
      </c>
    </row>
    <row r="39" spans="10:12" x14ac:dyDescent="0.3">
      <c r="J39">
        <f>IF(OR('Casework Ledger'!$A39="",'Casework Ledger'!$G39=""),"",IFERROR(EOMONTH('Casework Ledger'!$G39,0),IFERROR(EOMONTH(DATEVALUE("1 "&amp;'Casework Ledger'!$G39),0),"")))</f>
        <v>45869</v>
      </c>
      <c r="K39">
        <f>IF(OR('Casework Ledger'!$A39="",LEFT(TRIM('Casework Ledger'!$I39),6)&lt;&gt;"Closed"),"",IFERROR(EOMONTH('Casework Ledger'!$H39,0),IFERROR(EOMONTH(DATEVALUE("1 "&amp;'Casework Ledger'!$H39),0),"")))</f>
        <v>46053</v>
      </c>
      <c r="L39">
        <f>IF('Casework Ledger'!$A39="",0,IF(OR(LEFT(TRIM('Casework Ledger'!$I39),4)="Open",TRIM('Casework Ledger'!$I39)="Monitoring",TRIM('Casework Ledger'!$I39)="Ongoing"),1,0))</f>
        <v>0</v>
      </c>
    </row>
    <row r="40" spans="10:12" x14ac:dyDescent="0.3">
      <c r="J40">
        <f>IF(OR('Casework Ledger'!$A40="",'Casework Ledger'!$G40=""),"",IFERROR(EOMONTH('Casework Ledger'!$G40,0),IFERROR(EOMONTH(DATEVALUE("1 "&amp;'Casework Ledger'!$G40),0),"")))</f>
        <v>46053</v>
      </c>
      <c r="K40">
        <f>IF(OR('Casework Ledger'!$A40="",LEFT(TRIM('Casework Ledger'!$I40),6)&lt;&gt;"Closed"),"",IFERROR(EOMONTH('Casework Ledger'!$H40,0),IFERROR(EOMONTH(DATEVALUE("1 "&amp;'Casework Ledger'!$H40),0),"")))</f>
        <v>46053</v>
      </c>
      <c r="L40">
        <f>IF('Casework Ledger'!$A40="",0,IF(OR(LEFT(TRIM('Casework Ledger'!$I40),4)="Open",TRIM('Casework Ledger'!$I40)="Monitoring",TRIM('Casework Ledger'!$I40)="Ongoing"),1,0))</f>
        <v>0</v>
      </c>
    </row>
    <row r="41" spans="10:12" x14ac:dyDescent="0.3">
      <c r="J41">
        <f>IF(OR('Casework Ledger'!$A41="",'Casework Ledger'!$G41=""),"",IFERROR(EOMONTH('Casework Ledger'!$G41,0),IFERROR(EOMONTH(DATEVALUE("1 "&amp;'Casework Ledger'!$G41),0),"")))</f>
        <v>46081</v>
      </c>
      <c r="K41">
        <f>IF(OR('Casework Ledger'!$A41="",LEFT(TRIM('Casework Ledger'!$I41),6)&lt;&gt;"Closed"),"",IFERROR(EOMONTH('Casework Ledger'!$H41,0),IFERROR(EOMONTH(DATEVALUE("1 "&amp;'Casework Ledger'!$H41),0),"")))</f>
        <v>46081</v>
      </c>
      <c r="L41">
        <f>IF('Casework Ledger'!$A41="",0,IF(OR(LEFT(TRIM('Casework Ledger'!$I41),4)="Open",TRIM('Casework Ledger'!$I41)="Monitoring",TRIM('Casework Ledger'!$I41)="Ongoing"),1,0))</f>
        <v>0</v>
      </c>
    </row>
    <row r="42" spans="10:12" x14ac:dyDescent="0.3">
      <c r="J42">
        <f>IF(OR('Casework Ledger'!$A42="",'Casework Ledger'!$G42=""),"",IFERROR(EOMONTH('Casework Ledger'!$G42,0),IFERROR(EOMONTH(DATEVALUE("1 "&amp;'Casework Ledger'!$G42),0),"")))</f>
        <v>46081</v>
      </c>
      <c r="K42">
        <f>IF(OR('Casework Ledger'!$A42="",LEFT(TRIM('Casework Ledger'!$I42),6)&lt;&gt;"Closed"),"",IFERROR(EOMONTH('Casework Ledger'!$H42,0),IFERROR(EOMONTH(DATEVALUE("1 "&amp;'Casework Ledger'!$H42),0),"")))</f>
        <v>46081</v>
      </c>
      <c r="L42">
        <f>IF('Casework Ledger'!$A42="",0,IF(OR(LEFT(TRIM('Casework Ledger'!$I42),4)="Open",TRIM('Casework Ledger'!$I42)="Monitoring",TRIM('Casework Ledger'!$I42)="Ongoing"),1,0))</f>
        <v>0</v>
      </c>
    </row>
    <row r="43" spans="10:12" x14ac:dyDescent="0.3">
      <c r="J43">
        <f>IF(OR('Casework Ledger'!$A43="",'Casework Ledger'!$G43=""),"",IFERROR(EOMONTH('Casework Ledger'!$G43,0),IFERROR(EOMONTH(DATEVALUE("1 "&amp;'Casework Ledger'!$G43),0),"")))</f>
        <v>46053</v>
      </c>
      <c r="K43">
        <f>IF(OR('Casework Ledger'!$A43="",LEFT(TRIM('Casework Ledger'!$I43),6)&lt;&gt;"Closed"),"",IFERROR(EOMONTH('Casework Ledger'!$H43,0),IFERROR(EOMONTH(DATEVALUE("1 "&amp;'Casework Ledger'!$H43),0),"")))</f>
        <v>46173</v>
      </c>
      <c r="L43">
        <f>IF('Casework Ledger'!$A43="",0,IF(OR(LEFT(TRIM('Casework Ledger'!$I43),4)="Open",TRIM('Casework Ledger'!$I43)="Monitoring",TRIM('Casework Ledger'!$I43)="Ongoing"),1,0))</f>
        <v>0</v>
      </c>
    </row>
    <row r="44" spans="10:12" x14ac:dyDescent="0.3">
      <c r="J44">
        <f>IF(OR('Casework Ledger'!$A44="",'Casework Ledger'!$G44=""),"",IFERROR(EOMONTH('Casework Ledger'!$G44,0),IFERROR(EOMONTH(DATEVALUE("1 "&amp;'Casework Ledger'!$G44),0),"")))</f>
        <v>46112</v>
      </c>
      <c r="K44">
        <f>IF(OR('Casework Ledger'!$A44="",LEFT(TRIM('Casework Ledger'!$I44),6)&lt;&gt;"Closed"),"",IFERROR(EOMONTH('Casework Ledger'!$H44,0),IFERROR(EOMONTH(DATEVALUE("1 "&amp;'Casework Ledger'!$H44),0),"")))</f>
        <v>46173</v>
      </c>
      <c r="L44">
        <f>IF('Casework Ledger'!$A44="",0,IF(OR(LEFT(TRIM('Casework Ledger'!$I44),4)="Open",TRIM('Casework Ledger'!$I44)="Monitoring",TRIM('Casework Ledger'!$I44)="Ongoing"),1,0))</f>
        <v>0</v>
      </c>
    </row>
    <row r="45" spans="10:12" x14ac:dyDescent="0.3">
      <c r="J45">
        <f>IF(OR('Casework Ledger'!$A45="",'Casework Ledger'!$G45=""),"",IFERROR(EOMONTH('Casework Ledger'!$G45,0),IFERROR(EOMONTH(DATEVALUE("1 "&amp;'Casework Ledger'!$G45),0),"")))</f>
        <v>46142</v>
      </c>
      <c r="K45">
        <f>IF(OR('Casework Ledger'!$A45="",LEFT(TRIM('Casework Ledger'!$I45),6)&lt;&gt;"Closed"),"",IFERROR(EOMONTH('Casework Ledger'!$H45,0),IFERROR(EOMONTH(DATEVALUE("1 "&amp;'Casework Ledger'!$H45),0),"")))</f>
        <v>46234</v>
      </c>
      <c r="L45">
        <f>IF('Casework Ledger'!$A45="",0,IF(OR(LEFT(TRIM('Casework Ledger'!$I45),4)="Open",TRIM('Casework Ledger'!$I45)="Monitoring",TRIM('Casework Ledger'!$I45)="Ongoing"),1,0))</f>
        <v>0</v>
      </c>
    </row>
    <row r="46" spans="10:12" x14ac:dyDescent="0.3">
      <c r="J46">
        <f>IF(OR('Casework Ledger'!$A46="",'Casework Ledger'!$G46=""),"",IFERROR(EOMONTH('Casework Ledger'!$G46,0),IFERROR(EOMONTH(DATEVALUE("1 "&amp;'Casework Ledger'!$G46),0),"")))</f>
        <v>46173</v>
      </c>
      <c r="K46">
        <f>IF(OR('Casework Ledger'!$A46="",LEFT(TRIM('Casework Ledger'!$I46),6)&lt;&gt;"Closed"),"",IFERROR(EOMONTH('Casework Ledger'!$H46,0),IFERROR(EOMONTH(DATEVALUE("1 "&amp;'Casework Ledger'!$H46),0),"")))</f>
        <v>46173</v>
      </c>
      <c r="L46">
        <f>IF('Casework Ledger'!$A46="",0,IF(OR(LEFT(TRIM('Casework Ledger'!$I46),4)="Open",TRIM('Casework Ledger'!$I46)="Monitoring",TRIM('Casework Ledger'!$I46)="Ongoing"),1,0))</f>
        <v>0</v>
      </c>
    </row>
    <row r="47" spans="10:12" x14ac:dyDescent="0.3">
      <c r="J47">
        <f>IF(OR('Casework Ledger'!$A47="",'Casework Ledger'!$G47=""),"",IFERROR(EOMONTH('Casework Ledger'!$G47,0),IFERROR(EOMONTH(DATEVALUE("1 "&amp;'Casework Ledger'!$G47),0),"")))</f>
        <v>45930</v>
      </c>
      <c r="K47">
        <f>IF(OR('Casework Ledger'!$A47="",LEFT(TRIM('Casework Ledger'!$I47),6)&lt;&gt;"Closed"),"",IFERROR(EOMONTH('Casework Ledger'!$H47,0),IFERROR(EOMONTH(DATEVALUE("1 "&amp;'Casework Ledger'!$H47),0),"")))</f>
        <v>46173</v>
      </c>
      <c r="L47">
        <f>IF('Casework Ledger'!$A47="",0,IF(OR(LEFT(TRIM('Casework Ledger'!$I47),4)="Open",TRIM('Casework Ledger'!$I47)="Monitoring",TRIM('Casework Ledger'!$I47)="Ongoing"),1,0))</f>
        <v>0</v>
      </c>
    </row>
    <row r="48" spans="10:12" x14ac:dyDescent="0.3">
      <c r="J48" t="str">
        <f>IF(OR('Casework Ledger'!$A48="",'Casework Ledger'!$G48=""),"",IFERROR(EOMONTH('Casework Ledger'!$G48,0),IFERROR(EOMONTH(DATEVALUE("1 "&amp;'Casework Ledger'!$G48),0),"")))</f>
        <v/>
      </c>
      <c r="K48" t="str">
        <f>IF(OR('Casework Ledger'!$A48="",LEFT(TRIM('Casework Ledger'!$I48),6)&lt;&gt;"Closed"),"",IFERROR(EOMONTH('Casework Ledger'!$H48,0),IFERROR(EOMONTH(DATEVALUE("1 "&amp;'Casework Ledger'!$H48),0),"")))</f>
        <v/>
      </c>
      <c r="L48">
        <f>IF('Casework Ledger'!$A48="",0,IF(OR(LEFT(TRIM('Casework Ledger'!$I48),4)="Open",TRIM('Casework Ledger'!$I48)="Monitoring",TRIM('Casework Ledger'!$I48)="Ongoing"),1,0))</f>
        <v>0</v>
      </c>
    </row>
    <row r="49" spans="10:12" x14ac:dyDescent="0.3">
      <c r="J49" t="str">
        <f>IF(OR('Casework Ledger'!$A49="",'Casework Ledger'!$G49=""),"",IFERROR(EOMONTH('Casework Ledger'!$G49,0),IFERROR(EOMONTH(DATEVALUE("1 "&amp;'Casework Ledger'!$G49),0),"")))</f>
        <v/>
      </c>
      <c r="K49" t="str">
        <f>IF(OR('Casework Ledger'!$A49="",LEFT(TRIM('Casework Ledger'!$I49),6)&lt;&gt;"Closed"),"",IFERROR(EOMONTH('Casework Ledger'!$H49,0),IFERROR(EOMONTH(DATEVALUE("1 "&amp;'Casework Ledger'!$H49),0),"")))</f>
        <v/>
      </c>
      <c r="L49">
        <f>IF('Casework Ledger'!$A49="",0,IF(OR(LEFT(TRIM('Casework Ledger'!$I49),4)="Open",TRIM('Casework Ledger'!$I49)="Monitoring",TRIM('Casework Ledger'!$I49)="Ongoing"),1,0))</f>
        <v>0</v>
      </c>
    </row>
    <row r="50" spans="10:12" x14ac:dyDescent="0.3">
      <c r="J50" t="str">
        <f>IF(OR('Casework Ledger'!$A50="",'Casework Ledger'!$G50=""),"",IFERROR(EOMONTH('Casework Ledger'!$G50,0),IFERROR(EOMONTH(DATEVALUE("1 "&amp;'Casework Ledger'!$G50),0),"")))</f>
        <v/>
      </c>
      <c r="K50" t="str">
        <f>IF(OR('Casework Ledger'!$A50="",LEFT(TRIM('Casework Ledger'!$I50),6)&lt;&gt;"Closed"),"",IFERROR(EOMONTH('Casework Ledger'!$H50,0),IFERROR(EOMONTH(DATEVALUE("1 "&amp;'Casework Ledger'!$H50),0),"")))</f>
        <v/>
      </c>
      <c r="L50">
        <f>IF('Casework Ledger'!$A50="",0,IF(OR(LEFT(TRIM('Casework Ledger'!$I50),4)="Open",TRIM('Casework Ledger'!$I50)="Monitoring",TRIM('Casework Ledger'!$I50)="Ongoing"),1,0))</f>
        <v>0</v>
      </c>
    </row>
    <row r="51" spans="10:12" x14ac:dyDescent="0.3">
      <c r="J51" t="str">
        <f>IF(OR('Casework Ledger'!$A51="",'Casework Ledger'!$G51=""),"",IFERROR(EOMONTH('Casework Ledger'!$G51,0),IFERROR(EOMONTH(DATEVALUE("1 "&amp;'Casework Ledger'!$G51),0),"")))</f>
        <v/>
      </c>
      <c r="K51" t="str">
        <f>IF(OR('Casework Ledger'!$A51="",LEFT(TRIM('Casework Ledger'!$I51),6)&lt;&gt;"Closed"),"",IFERROR(EOMONTH('Casework Ledger'!$H51,0),IFERROR(EOMONTH(DATEVALUE("1 "&amp;'Casework Ledger'!$H51),0),"")))</f>
        <v/>
      </c>
      <c r="L51">
        <f>IF('Casework Ledger'!$A51="",0,IF(OR(LEFT(TRIM('Casework Ledger'!$I51),4)="Open",TRIM('Casework Ledger'!$I51)="Monitoring",TRIM('Casework Ledger'!$I51)="Ongoing"),1,0))</f>
        <v>0</v>
      </c>
    </row>
    <row r="52" spans="10:12" x14ac:dyDescent="0.3">
      <c r="J52" t="str">
        <f>IF(OR('Casework Ledger'!$A52="",'Casework Ledger'!$G52=""),"",IFERROR(EOMONTH('Casework Ledger'!$G52,0),IFERROR(EOMONTH(DATEVALUE("1 "&amp;'Casework Ledger'!$G52),0),"")))</f>
        <v/>
      </c>
      <c r="K52" t="str">
        <f>IF(OR('Casework Ledger'!$A52="",LEFT(TRIM('Casework Ledger'!$I52),6)&lt;&gt;"Closed"),"",IFERROR(EOMONTH('Casework Ledger'!$H52,0),IFERROR(EOMONTH(DATEVALUE("1 "&amp;'Casework Ledger'!$H52),0),"")))</f>
        <v/>
      </c>
      <c r="L52">
        <f>IF('Casework Ledger'!$A52="",0,IF(OR(LEFT(TRIM('Casework Ledger'!$I52),4)="Open",TRIM('Casework Ledger'!$I52)="Monitoring",TRIM('Casework Ledger'!$I52)="Ongoing"),1,0))</f>
        <v>0</v>
      </c>
    </row>
    <row r="53" spans="10:12" x14ac:dyDescent="0.3">
      <c r="J53" t="str">
        <f>IF(OR('Casework Ledger'!$A53="",'Casework Ledger'!$G53=""),"",IFERROR(EOMONTH('Casework Ledger'!$G53,0),IFERROR(EOMONTH(DATEVALUE("1 "&amp;'Casework Ledger'!$G53),0),"")))</f>
        <v/>
      </c>
      <c r="K53" t="str">
        <f>IF(OR('Casework Ledger'!$A53="",LEFT(TRIM('Casework Ledger'!$I53),6)&lt;&gt;"Closed"),"",IFERROR(EOMONTH('Casework Ledger'!$H53,0),IFERROR(EOMONTH(DATEVALUE("1 "&amp;'Casework Ledger'!$H53),0),"")))</f>
        <v/>
      </c>
      <c r="L53">
        <f>IF('Casework Ledger'!$A53="",0,IF(OR(LEFT(TRIM('Casework Ledger'!$I53),4)="Open",TRIM('Casework Ledger'!$I53)="Monitoring",TRIM('Casework Ledger'!$I53)="Ongoing"),1,0))</f>
        <v>0</v>
      </c>
    </row>
    <row r="54" spans="10:12" x14ac:dyDescent="0.3">
      <c r="J54" t="str">
        <f>IF(OR('Casework Ledger'!$A54="",'Casework Ledger'!$G54=""),"",IFERROR(EOMONTH('Casework Ledger'!$G54,0),IFERROR(EOMONTH(DATEVALUE("1 "&amp;'Casework Ledger'!$G54),0),"")))</f>
        <v/>
      </c>
      <c r="K54" t="str">
        <f>IF(OR('Casework Ledger'!$A54="",LEFT(TRIM('Casework Ledger'!$I54),6)&lt;&gt;"Closed"),"",IFERROR(EOMONTH('Casework Ledger'!$H54,0),IFERROR(EOMONTH(DATEVALUE("1 "&amp;'Casework Ledger'!$H54),0),"")))</f>
        <v/>
      </c>
      <c r="L54">
        <f>IF('Casework Ledger'!$A54="",0,IF(OR(LEFT(TRIM('Casework Ledger'!$I54),4)="Open",TRIM('Casework Ledger'!$I54)="Monitoring",TRIM('Casework Ledger'!$I54)="Ongoing"),1,0))</f>
        <v>0</v>
      </c>
    </row>
    <row r="55" spans="10:12" x14ac:dyDescent="0.3">
      <c r="J55" t="str">
        <f>IF(OR('Casework Ledger'!$A55="",'Casework Ledger'!$G55=""),"",IFERROR(EOMONTH('Casework Ledger'!$G55,0),IFERROR(EOMONTH(DATEVALUE("1 "&amp;'Casework Ledger'!$G55),0),"")))</f>
        <v/>
      </c>
      <c r="K55" t="str">
        <f>IF(OR('Casework Ledger'!$A55="",LEFT(TRIM('Casework Ledger'!$I55),6)&lt;&gt;"Closed"),"",IFERROR(EOMONTH('Casework Ledger'!$H55,0),IFERROR(EOMONTH(DATEVALUE("1 "&amp;'Casework Ledger'!$H55),0),"")))</f>
        <v/>
      </c>
      <c r="L55">
        <f>IF('Casework Ledger'!$A55="",0,IF(OR(LEFT(TRIM('Casework Ledger'!$I55),4)="Open",TRIM('Casework Ledger'!$I55)="Monitoring",TRIM('Casework Ledger'!$I55)="Ongoing"),1,0))</f>
        <v>0</v>
      </c>
    </row>
    <row r="56" spans="10:12" x14ac:dyDescent="0.3">
      <c r="J56" t="str">
        <f>IF(OR('Casework Ledger'!$A56="",'Casework Ledger'!$G56=""),"",IFERROR(EOMONTH('Casework Ledger'!$G56,0),IFERROR(EOMONTH(DATEVALUE("1 "&amp;'Casework Ledger'!$G56),0),"")))</f>
        <v/>
      </c>
      <c r="K56" t="str">
        <f>IF(OR('Casework Ledger'!$A56="",LEFT(TRIM('Casework Ledger'!$I56),6)&lt;&gt;"Closed"),"",IFERROR(EOMONTH('Casework Ledger'!$H56,0),IFERROR(EOMONTH(DATEVALUE("1 "&amp;'Casework Ledger'!$H56),0),"")))</f>
        <v/>
      </c>
      <c r="L56">
        <f>IF('Casework Ledger'!$A56="",0,IF(OR(LEFT(TRIM('Casework Ledger'!$I56),4)="Open",TRIM('Casework Ledger'!$I56)="Monitoring",TRIM('Casework Ledger'!$I56)="Ongoing"),1,0))</f>
        <v>0</v>
      </c>
    </row>
    <row r="57" spans="10:12" x14ac:dyDescent="0.3">
      <c r="J57" t="str">
        <f>IF(OR('Casework Ledger'!$A57="",'Casework Ledger'!$G57=""),"",IFERROR(EOMONTH('Casework Ledger'!$G57,0),IFERROR(EOMONTH(DATEVALUE("1 "&amp;'Casework Ledger'!$G57),0),"")))</f>
        <v/>
      </c>
      <c r="K57" t="str">
        <f>IF(OR('Casework Ledger'!$A57="",LEFT(TRIM('Casework Ledger'!$I57),6)&lt;&gt;"Closed"),"",IFERROR(EOMONTH('Casework Ledger'!$H57,0),IFERROR(EOMONTH(DATEVALUE("1 "&amp;'Casework Ledger'!$H57),0),"")))</f>
        <v/>
      </c>
      <c r="L57">
        <f>IF('Casework Ledger'!$A57="",0,IF(OR(LEFT(TRIM('Casework Ledger'!$I57),4)="Open",TRIM('Casework Ledger'!$I57)="Monitoring",TRIM('Casework Ledger'!$I57)="Ongoing"),1,0))</f>
        <v>0</v>
      </c>
    </row>
    <row r="58" spans="10:12" x14ac:dyDescent="0.3">
      <c r="J58" t="str">
        <f>IF(OR('Casework Ledger'!$A58="",'Casework Ledger'!$G58=""),"",IFERROR(EOMONTH('Casework Ledger'!$G58,0),IFERROR(EOMONTH(DATEVALUE("1 "&amp;'Casework Ledger'!$G58),0),"")))</f>
        <v/>
      </c>
      <c r="K58" t="str">
        <f>IF(OR('Casework Ledger'!$A58="",LEFT(TRIM('Casework Ledger'!$I58),6)&lt;&gt;"Closed"),"",IFERROR(EOMONTH('Casework Ledger'!$H58,0),IFERROR(EOMONTH(DATEVALUE("1 "&amp;'Casework Ledger'!$H58),0),"")))</f>
        <v/>
      </c>
      <c r="L58">
        <f>IF('Casework Ledger'!$A58="",0,IF(OR(LEFT(TRIM('Casework Ledger'!$I58),4)="Open",TRIM('Casework Ledger'!$I58)="Monitoring",TRIM('Casework Ledger'!$I58)="Ongoing"),1,0))</f>
        <v>0</v>
      </c>
    </row>
    <row r="59" spans="10:12" x14ac:dyDescent="0.3">
      <c r="J59" t="str">
        <f>IF(OR('Casework Ledger'!$A59="",'Casework Ledger'!$G59=""),"",IFERROR(EOMONTH('Casework Ledger'!$G59,0),IFERROR(EOMONTH(DATEVALUE("1 "&amp;'Casework Ledger'!$G59),0),"")))</f>
        <v/>
      </c>
      <c r="K59" t="str">
        <f>IF(OR('Casework Ledger'!$A59="",LEFT(TRIM('Casework Ledger'!$I59),6)&lt;&gt;"Closed"),"",IFERROR(EOMONTH('Casework Ledger'!$H59,0),IFERROR(EOMONTH(DATEVALUE("1 "&amp;'Casework Ledger'!$H59),0),"")))</f>
        <v/>
      </c>
      <c r="L59">
        <f>IF('Casework Ledger'!$A59="",0,IF(OR(LEFT(TRIM('Casework Ledger'!$I59),4)="Open",TRIM('Casework Ledger'!$I59)="Monitoring",TRIM('Casework Ledger'!$I59)="Ongoing"),1,0))</f>
        <v>0</v>
      </c>
    </row>
    <row r="60" spans="10:12" x14ac:dyDescent="0.3">
      <c r="J60" t="str">
        <f>IF(OR('Casework Ledger'!$A60="",'Casework Ledger'!$G60=""),"",IFERROR(EOMONTH('Casework Ledger'!$G60,0),IFERROR(EOMONTH(DATEVALUE("1 "&amp;'Casework Ledger'!$G60),0),"")))</f>
        <v/>
      </c>
      <c r="K60" t="str">
        <f>IF(OR('Casework Ledger'!$A60="",LEFT(TRIM('Casework Ledger'!$I60),6)&lt;&gt;"Closed"),"",IFERROR(EOMONTH('Casework Ledger'!$H60,0),IFERROR(EOMONTH(DATEVALUE("1 "&amp;'Casework Ledger'!$H60),0),"")))</f>
        <v/>
      </c>
      <c r="L60">
        <f>IF('Casework Ledger'!$A60="",0,IF(OR(LEFT(TRIM('Casework Ledger'!$I60),4)="Open",TRIM('Casework Ledger'!$I60)="Monitoring",TRIM('Casework Ledger'!$I60)="Ongoing"),1,0))</f>
        <v>0</v>
      </c>
    </row>
    <row r="61" spans="10:12" x14ac:dyDescent="0.3">
      <c r="J61" t="str">
        <f>IF(OR('Casework Ledger'!$A61="",'Casework Ledger'!$G61=""),"",IFERROR(EOMONTH('Casework Ledger'!$G61,0),IFERROR(EOMONTH(DATEVALUE("1 "&amp;'Casework Ledger'!$G61),0),"")))</f>
        <v/>
      </c>
      <c r="K61" t="str">
        <f>IF(OR('Casework Ledger'!$A61="",LEFT(TRIM('Casework Ledger'!$I61),6)&lt;&gt;"Closed"),"",IFERROR(EOMONTH('Casework Ledger'!$H61,0),IFERROR(EOMONTH(DATEVALUE("1 "&amp;'Casework Ledger'!$H61),0),"")))</f>
        <v/>
      </c>
      <c r="L61">
        <f>IF('Casework Ledger'!$A61="",0,IF(OR(LEFT(TRIM('Casework Ledger'!$I61),4)="Open",TRIM('Casework Ledger'!$I61)="Monitoring",TRIM('Casework Ledger'!$I61)="Ongoing"),1,0))</f>
        <v>0</v>
      </c>
    </row>
    <row r="62" spans="10:12" x14ac:dyDescent="0.3">
      <c r="J62" t="str">
        <f>IF(OR('Casework Ledger'!$A62="",'Casework Ledger'!$G62=""),"",IFERROR(EOMONTH('Casework Ledger'!$G62,0),IFERROR(EOMONTH(DATEVALUE("1 "&amp;'Casework Ledger'!$G62),0),"")))</f>
        <v/>
      </c>
      <c r="K62" t="str">
        <f>IF(OR('Casework Ledger'!$A62="",LEFT(TRIM('Casework Ledger'!$I62),6)&lt;&gt;"Closed"),"",IFERROR(EOMONTH('Casework Ledger'!$H62,0),IFERROR(EOMONTH(DATEVALUE("1 "&amp;'Casework Ledger'!$H62),0),"")))</f>
        <v/>
      </c>
      <c r="L62">
        <f>IF('Casework Ledger'!$A62="",0,IF(OR(LEFT(TRIM('Casework Ledger'!$I62),4)="Open",TRIM('Casework Ledger'!$I62)="Monitoring",TRIM('Casework Ledger'!$I62)="Ongoing"),1,0))</f>
        <v>0</v>
      </c>
    </row>
    <row r="63" spans="10:12" x14ac:dyDescent="0.3">
      <c r="J63" t="str">
        <f>IF(OR('Casework Ledger'!$A63="",'Casework Ledger'!$G63=""),"",IFERROR(EOMONTH('Casework Ledger'!$G63,0),IFERROR(EOMONTH(DATEVALUE("1 "&amp;'Casework Ledger'!$G63),0),"")))</f>
        <v/>
      </c>
      <c r="K63" t="str">
        <f>IF(OR('Casework Ledger'!$A63="",LEFT(TRIM('Casework Ledger'!$I63),6)&lt;&gt;"Closed"),"",IFERROR(EOMONTH('Casework Ledger'!$H63,0),IFERROR(EOMONTH(DATEVALUE("1 "&amp;'Casework Ledger'!$H63),0),"")))</f>
        <v/>
      </c>
      <c r="L63">
        <f>IF('Casework Ledger'!$A63="",0,IF(OR(LEFT(TRIM('Casework Ledger'!$I63),4)="Open",TRIM('Casework Ledger'!$I63)="Monitoring",TRIM('Casework Ledger'!$I63)="Ongoing"),1,0))</f>
        <v>0</v>
      </c>
    </row>
    <row r="64" spans="10:12" x14ac:dyDescent="0.3">
      <c r="J64" t="str">
        <f>IF(OR('Casework Ledger'!$A64="",'Casework Ledger'!$G64=""),"",IFERROR(EOMONTH('Casework Ledger'!$G64,0),IFERROR(EOMONTH(DATEVALUE("1 "&amp;'Casework Ledger'!$G64),0),"")))</f>
        <v/>
      </c>
      <c r="K64" t="str">
        <f>IF(OR('Casework Ledger'!$A64="",LEFT(TRIM('Casework Ledger'!$I64),6)&lt;&gt;"Closed"),"",IFERROR(EOMONTH('Casework Ledger'!$H64,0),IFERROR(EOMONTH(DATEVALUE("1 "&amp;'Casework Ledger'!$H64),0),"")))</f>
        <v/>
      </c>
      <c r="L64">
        <f>IF('Casework Ledger'!$A64="",0,IF(OR(LEFT(TRIM('Casework Ledger'!$I64),4)="Open",TRIM('Casework Ledger'!$I64)="Monitoring",TRIM('Casework Ledger'!$I64)="Ongoing"),1,0))</f>
        <v>0</v>
      </c>
    </row>
    <row r="65" spans="10:12" x14ac:dyDescent="0.3">
      <c r="J65" t="str">
        <f>IF(OR('Casework Ledger'!$A65="",'Casework Ledger'!$G65=""),"",IFERROR(EOMONTH('Casework Ledger'!$G65,0),IFERROR(EOMONTH(DATEVALUE("1 "&amp;'Casework Ledger'!$G65),0),"")))</f>
        <v/>
      </c>
      <c r="K65" t="str">
        <f>IF(OR('Casework Ledger'!$A65="",LEFT(TRIM('Casework Ledger'!$I65),6)&lt;&gt;"Closed"),"",IFERROR(EOMONTH('Casework Ledger'!$H65,0),IFERROR(EOMONTH(DATEVALUE("1 "&amp;'Casework Ledger'!$H65),0),"")))</f>
        <v/>
      </c>
      <c r="L65">
        <f>IF('Casework Ledger'!$A65="",0,IF(OR(LEFT(TRIM('Casework Ledger'!$I65),4)="Open",TRIM('Casework Ledger'!$I65)="Monitoring",TRIM('Casework Ledger'!$I65)="Ongoing"),1,0))</f>
        <v>0</v>
      </c>
    </row>
    <row r="66" spans="10:12" x14ac:dyDescent="0.3">
      <c r="J66" t="str">
        <f>IF(OR('Casework Ledger'!$A66="",'Casework Ledger'!$G66=""),"",IFERROR(EOMONTH('Casework Ledger'!$G66,0),IFERROR(EOMONTH(DATEVALUE("1 "&amp;'Casework Ledger'!$G66),0),"")))</f>
        <v/>
      </c>
      <c r="K66" t="str">
        <f>IF(OR('Casework Ledger'!$A66="",LEFT(TRIM('Casework Ledger'!$I66),6)&lt;&gt;"Closed"),"",IFERROR(EOMONTH('Casework Ledger'!$H66,0),IFERROR(EOMONTH(DATEVALUE("1 "&amp;'Casework Ledger'!$H66),0),"")))</f>
        <v/>
      </c>
      <c r="L66">
        <f>IF('Casework Ledger'!$A66="",0,IF(OR(LEFT(TRIM('Casework Ledger'!$I66),4)="Open",TRIM('Casework Ledger'!$I66)="Monitoring",TRIM('Casework Ledger'!$I66)="Ongoing"),1,0))</f>
        <v>0</v>
      </c>
    </row>
    <row r="67" spans="10:12" x14ac:dyDescent="0.3">
      <c r="J67" t="str">
        <f>IF(OR('Casework Ledger'!$A67="",'Casework Ledger'!$G67=""),"",IFERROR(EOMONTH('Casework Ledger'!$G67,0),IFERROR(EOMONTH(DATEVALUE("1 "&amp;'Casework Ledger'!$G67),0),"")))</f>
        <v/>
      </c>
      <c r="K67" t="str">
        <f>IF(OR('Casework Ledger'!$A67="",LEFT(TRIM('Casework Ledger'!$I67),6)&lt;&gt;"Closed"),"",IFERROR(EOMONTH('Casework Ledger'!$H67,0),IFERROR(EOMONTH(DATEVALUE("1 "&amp;'Casework Ledger'!$H67),0),"")))</f>
        <v/>
      </c>
      <c r="L67">
        <f>IF('Casework Ledger'!$A67="",0,IF(OR(LEFT(TRIM('Casework Ledger'!$I67),4)="Open",TRIM('Casework Ledger'!$I67)="Monitoring",TRIM('Casework Ledger'!$I67)="Ongoing"),1,0))</f>
        <v>0</v>
      </c>
    </row>
    <row r="68" spans="10:12" x14ac:dyDescent="0.3">
      <c r="J68" t="str">
        <f>IF(OR('Casework Ledger'!$A68="",'Casework Ledger'!$G68=""),"",IFERROR(EOMONTH('Casework Ledger'!$G68,0),IFERROR(EOMONTH(DATEVALUE("1 "&amp;'Casework Ledger'!$G68),0),"")))</f>
        <v/>
      </c>
      <c r="K68" t="str">
        <f>IF(OR('Casework Ledger'!$A68="",LEFT(TRIM('Casework Ledger'!$I68),6)&lt;&gt;"Closed"),"",IFERROR(EOMONTH('Casework Ledger'!$H68,0),IFERROR(EOMONTH(DATEVALUE("1 "&amp;'Casework Ledger'!$H68),0),"")))</f>
        <v/>
      </c>
      <c r="L68">
        <f>IF('Casework Ledger'!$A68="",0,IF(OR(LEFT(TRIM('Casework Ledger'!$I68),4)="Open",TRIM('Casework Ledger'!$I68)="Monitoring",TRIM('Casework Ledger'!$I68)="Ongoing"),1,0))</f>
        <v>0</v>
      </c>
    </row>
    <row r="69" spans="10:12" x14ac:dyDescent="0.3">
      <c r="J69" t="str">
        <f>IF(OR('Casework Ledger'!$A69="",'Casework Ledger'!$G69=""),"",IFERROR(EOMONTH('Casework Ledger'!$G69,0),IFERROR(EOMONTH(DATEVALUE("1 "&amp;'Casework Ledger'!$G69),0),"")))</f>
        <v/>
      </c>
      <c r="K69" t="str">
        <f>IF(OR('Casework Ledger'!$A69="",LEFT(TRIM('Casework Ledger'!$I69),6)&lt;&gt;"Closed"),"",IFERROR(EOMONTH('Casework Ledger'!$H69,0),IFERROR(EOMONTH(DATEVALUE("1 "&amp;'Casework Ledger'!$H69),0),"")))</f>
        <v/>
      </c>
      <c r="L69">
        <f>IF('Casework Ledger'!$A69="",0,IF(OR(LEFT(TRIM('Casework Ledger'!$I69),4)="Open",TRIM('Casework Ledger'!$I69)="Monitoring",TRIM('Casework Ledger'!$I69)="Ongoing"),1,0))</f>
        <v>0</v>
      </c>
    </row>
    <row r="70" spans="10:12" x14ac:dyDescent="0.3">
      <c r="J70" t="str">
        <f>IF(OR('Casework Ledger'!$A70="",'Casework Ledger'!$G70=""),"",IFERROR(EOMONTH('Casework Ledger'!$G70,0),IFERROR(EOMONTH(DATEVALUE("1 "&amp;'Casework Ledger'!$G70),0),"")))</f>
        <v/>
      </c>
      <c r="K70" t="str">
        <f>IF(OR('Casework Ledger'!$A70="",LEFT(TRIM('Casework Ledger'!$I70),6)&lt;&gt;"Closed"),"",IFERROR(EOMONTH('Casework Ledger'!$H70,0),IFERROR(EOMONTH(DATEVALUE("1 "&amp;'Casework Ledger'!$H70),0),"")))</f>
        <v/>
      </c>
      <c r="L70">
        <f>IF('Casework Ledger'!$A70="",0,IF(OR(LEFT(TRIM('Casework Ledger'!$I70),4)="Open",TRIM('Casework Ledger'!$I70)="Monitoring",TRIM('Casework Ledger'!$I70)="Ongoing"),1,0))</f>
        <v>0</v>
      </c>
    </row>
    <row r="71" spans="10:12" x14ac:dyDescent="0.3">
      <c r="J71" t="str">
        <f>IF(OR('Casework Ledger'!$A71="",'Casework Ledger'!$G71=""),"",IFERROR(EOMONTH('Casework Ledger'!$G71,0),IFERROR(EOMONTH(DATEVALUE("1 "&amp;'Casework Ledger'!$G71),0),"")))</f>
        <v/>
      </c>
      <c r="K71" t="str">
        <f>IF(OR('Casework Ledger'!$A71="",LEFT(TRIM('Casework Ledger'!$I71),6)&lt;&gt;"Closed"),"",IFERROR(EOMONTH('Casework Ledger'!$H71,0),IFERROR(EOMONTH(DATEVALUE("1 "&amp;'Casework Ledger'!$H71),0),"")))</f>
        <v/>
      </c>
      <c r="L71">
        <f>IF('Casework Ledger'!$A71="",0,IF(OR(LEFT(TRIM('Casework Ledger'!$I71),4)="Open",TRIM('Casework Ledger'!$I71)="Monitoring",TRIM('Casework Ledger'!$I71)="Ongoing"),1,0))</f>
        <v>0</v>
      </c>
    </row>
    <row r="72" spans="10:12" x14ac:dyDescent="0.3">
      <c r="J72" t="str">
        <f>IF(OR('Casework Ledger'!$A72="",'Casework Ledger'!$G72=""),"",IFERROR(EOMONTH('Casework Ledger'!$G72,0),IFERROR(EOMONTH(DATEVALUE("1 "&amp;'Casework Ledger'!$G72),0),"")))</f>
        <v/>
      </c>
      <c r="K72" t="str">
        <f>IF(OR('Casework Ledger'!$A72="",LEFT(TRIM('Casework Ledger'!$I72),6)&lt;&gt;"Closed"),"",IFERROR(EOMONTH('Casework Ledger'!$H72,0),IFERROR(EOMONTH(DATEVALUE("1 "&amp;'Casework Ledger'!$H72),0),"")))</f>
        <v/>
      </c>
      <c r="L72">
        <f>IF('Casework Ledger'!$A72="",0,IF(OR(LEFT(TRIM('Casework Ledger'!$I72),4)="Open",TRIM('Casework Ledger'!$I72)="Monitoring",TRIM('Casework Ledger'!$I72)="Ongoing"),1,0))</f>
        <v>0</v>
      </c>
    </row>
    <row r="73" spans="10:12" x14ac:dyDescent="0.3">
      <c r="J73" t="str">
        <f>IF(OR('Casework Ledger'!$A73="",'Casework Ledger'!$G73=""),"",IFERROR(EOMONTH('Casework Ledger'!$G73,0),IFERROR(EOMONTH(DATEVALUE("1 "&amp;'Casework Ledger'!$G73),0),"")))</f>
        <v/>
      </c>
      <c r="K73" t="str">
        <f>IF(OR('Casework Ledger'!$A73="",LEFT(TRIM('Casework Ledger'!$I73),6)&lt;&gt;"Closed"),"",IFERROR(EOMONTH('Casework Ledger'!$H73,0),IFERROR(EOMONTH(DATEVALUE("1 "&amp;'Casework Ledger'!$H73),0),"")))</f>
        <v/>
      </c>
      <c r="L73">
        <f>IF('Casework Ledger'!$A73="",0,IF(OR(LEFT(TRIM('Casework Ledger'!$I73),4)="Open",TRIM('Casework Ledger'!$I73)="Monitoring",TRIM('Casework Ledger'!$I73)="Ongoing"),1,0))</f>
        <v>0</v>
      </c>
    </row>
    <row r="74" spans="10:12" x14ac:dyDescent="0.3">
      <c r="J74" t="str">
        <f>IF(OR('Casework Ledger'!$A74="",'Casework Ledger'!$G74=""),"",IFERROR(EOMONTH('Casework Ledger'!$G74,0),IFERROR(EOMONTH(DATEVALUE("1 "&amp;'Casework Ledger'!$G74),0),"")))</f>
        <v/>
      </c>
      <c r="K74" t="str">
        <f>IF(OR('Casework Ledger'!$A74="",LEFT(TRIM('Casework Ledger'!$I74),6)&lt;&gt;"Closed"),"",IFERROR(EOMONTH('Casework Ledger'!$H74,0),IFERROR(EOMONTH(DATEVALUE("1 "&amp;'Casework Ledger'!$H74),0),"")))</f>
        <v/>
      </c>
      <c r="L74">
        <f>IF('Casework Ledger'!$A74="",0,IF(OR(LEFT(TRIM('Casework Ledger'!$I74),4)="Open",TRIM('Casework Ledger'!$I74)="Monitoring",TRIM('Casework Ledger'!$I74)="Ongoing"),1,0))</f>
        <v>0</v>
      </c>
    </row>
    <row r="75" spans="10:12" x14ac:dyDescent="0.3">
      <c r="J75" t="str">
        <f>IF(OR('Casework Ledger'!$A75="",'Casework Ledger'!$G75=""),"",IFERROR(EOMONTH('Casework Ledger'!$G75,0),IFERROR(EOMONTH(DATEVALUE("1 "&amp;'Casework Ledger'!$G75),0),"")))</f>
        <v/>
      </c>
      <c r="K75" t="str">
        <f>IF(OR('Casework Ledger'!$A75="",LEFT(TRIM('Casework Ledger'!$I75),6)&lt;&gt;"Closed"),"",IFERROR(EOMONTH('Casework Ledger'!$H75,0),IFERROR(EOMONTH(DATEVALUE("1 "&amp;'Casework Ledger'!$H75),0),"")))</f>
        <v/>
      </c>
      <c r="L75">
        <f>IF('Casework Ledger'!$A75="",0,IF(OR(LEFT(TRIM('Casework Ledger'!$I75),4)="Open",TRIM('Casework Ledger'!$I75)="Monitoring",TRIM('Casework Ledger'!$I75)="Ongoing"),1,0))</f>
        <v>0</v>
      </c>
    </row>
    <row r="76" spans="10:12" x14ac:dyDescent="0.3">
      <c r="J76" t="str">
        <f>IF(OR('Casework Ledger'!$A76="",'Casework Ledger'!$G76=""),"",IFERROR(EOMONTH('Casework Ledger'!$G76,0),IFERROR(EOMONTH(DATEVALUE("1 "&amp;'Casework Ledger'!$G76),0),"")))</f>
        <v/>
      </c>
      <c r="K76" t="str">
        <f>IF(OR('Casework Ledger'!$A76="",LEFT(TRIM('Casework Ledger'!$I76),6)&lt;&gt;"Closed"),"",IFERROR(EOMONTH('Casework Ledger'!$H76,0),IFERROR(EOMONTH(DATEVALUE("1 "&amp;'Casework Ledger'!$H76),0),"")))</f>
        <v/>
      </c>
      <c r="L76">
        <f>IF('Casework Ledger'!$A76="",0,IF(OR(LEFT(TRIM('Casework Ledger'!$I76),4)="Open",TRIM('Casework Ledger'!$I76)="Monitoring",TRIM('Casework Ledger'!$I76)="Ongoing"),1,0))</f>
        <v>0</v>
      </c>
    </row>
    <row r="77" spans="10:12" x14ac:dyDescent="0.3">
      <c r="J77" t="str">
        <f>IF(OR('Casework Ledger'!$A77="",'Casework Ledger'!$G77=""),"",IFERROR(EOMONTH('Casework Ledger'!$G77,0),IFERROR(EOMONTH(DATEVALUE("1 "&amp;'Casework Ledger'!$G77),0),"")))</f>
        <v/>
      </c>
      <c r="K77" t="str">
        <f>IF(OR('Casework Ledger'!$A77="",LEFT(TRIM('Casework Ledger'!$I77),6)&lt;&gt;"Closed"),"",IFERROR(EOMONTH('Casework Ledger'!$H77,0),IFERROR(EOMONTH(DATEVALUE("1 "&amp;'Casework Ledger'!$H77),0),"")))</f>
        <v/>
      </c>
      <c r="L77">
        <f>IF('Casework Ledger'!$A77="",0,IF(OR(LEFT(TRIM('Casework Ledger'!$I77),4)="Open",TRIM('Casework Ledger'!$I77)="Monitoring",TRIM('Casework Ledger'!$I77)="Ongoing"),1,0))</f>
        <v>0</v>
      </c>
    </row>
    <row r="78" spans="10:12" x14ac:dyDescent="0.3">
      <c r="J78" t="str">
        <f>IF(OR('Casework Ledger'!$A78="",'Casework Ledger'!$G78=""),"",IFERROR(EOMONTH('Casework Ledger'!$G78,0),IFERROR(EOMONTH(DATEVALUE("1 "&amp;'Casework Ledger'!$G78),0),"")))</f>
        <v/>
      </c>
      <c r="K78" t="str">
        <f>IF(OR('Casework Ledger'!$A78="",LEFT(TRIM('Casework Ledger'!$I78),6)&lt;&gt;"Closed"),"",IFERROR(EOMONTH('Casework Ledger'!$H78,0),IFERROR(EOMONTH(DATEVALUE("1 "&amp;'Casework Ledger'!$H78),0),"")))</f>
        <v/>
      </c>
      <c r="L78">
        <f>IF('Casework Ledger'!$A78="",0,IF(OR(LEFT(TRIM('Casework Ledger'!$I78),4)="Open",TRIM('Casework Ledger'!$I78)="Monitoring",TRIM('Casework Ledger'!$I78)="Ongoing"),1,0))</f>
        <v>0</v>
      </c>
    </row>
    <row r="79" spans="10:12" x14ac:dyDescent="0.3">
      <c r="J79" t="str">
        <f>IF(OR('Casework Ledger'!$A79="",'Casework Ledger'!$G79=""),"",IFERROR(EOMONTH('Casework Ledger'!$G79,0),IFERROR(EOMONTH(DATEVALUE("1 "&amp;'Casework Ledger'!$G79),0),"")))</f>
        <v/>
      </c>
      <c r="K79" t="str">
        <f>IF(OR('Casework Ledger'!$A79="",LEFT(TRIM('Casework Ledger'!$I79),6)&lt;&gt;"Closed"),"",IFERROR(EOMONTH('Casework Ledger'!$H79,0),IFERROR(EOMONTH(DATEVALUE("1 "&amp;'Casework Ledger'!$H79),0),"")))</f>
        <v/>
      </c>
      <c r="L79">
        <f>IF('Casework Ledger'!$A79="",0,IF(OR(LEFT(TRIM('Casework Ledger'!$I79),4)="Open",TRIM('Casework Ledger'!$I79)="Monitoring",TRIM('Casework Ledger'!$I79)="Ongoing"),1,0))</f>
        <v>0</v>
      </c>
    </row>
    <row r="80" spans="10:12" x14ac:dyDescent="0.3">
      <c r="J80" t="str">
        <f>IF(OR('Casework Ledger'!$A80="",'Casework Ledger'!$G80=""),"",IFERROR(EOMONTH('Casework Ledger'!$G80,0),IFERROR(EOMONTH(DATEVALUE("1 "&amp;'Casework Ledger'!$G80),0),"")))</f>
        <v/>
      </c>
      <c r="K80" t="str">
        <f>IF(OR('Casework Ledger'!$A80="",LEFT(TRIM('Casework Ledger'!$I80),6)&lt;&gt;"Closed"),"",IFERROR(EOMONTH('Casework Ledger'!$H80,0),IFERROR(EOMONTH(DATEVALUE("1 "&amp;'Casework Ledger'!$H80),0),"")))</f>
        <v/>
      </c>
      <c r="L80">
        <f>IF('Casework Ledger'!$A80="",0,IF(OR(LEFT(TRIM('Casework Ledger'!$I80),4)="Open",TRIM('Casework Ledger'!$I80)="Monitoring",TRIM('Casework Ledger'!$I80)="Ongoing"),1,0))</f>
        <v>0</v>
      </c>
    </row>
    <row r="81" spans="10:12" x14ac:dyDescent="0.3">
      <c r="J81" t="str">
        <f>IF(OR('Casework Ledger'!$A81="",'Casework Ledger'!$G81=""),"",IFERROR(EOMONTH('Casework Ledger'!$G81,0),IFERROR(EOMONTH(DATEVALUE("1 "&amp;'Casework Ledger'!$G81),0),"")))</f>
        <v/>
      </c>
      <c r="K81" t="str">
        <f>IF(OR('Casework Ledger'!$A81="",LEFT(TRIM('Casework Ledger'!$I81),6)&lt;&gt;"Closed"),"",IFERROR(EOMONTH('Casework Ledger'!$H81,0),IFERROR(EOMONTH(DATEVALUE("1 "&amp;'Casework Ledger'!$H81),0),"")))</f>
        <v/>
      </c>
      <c r="L81">
        <f>IF('Casework Ledger'!$A81="",0,IF(OR(LEFT(TRIM('Casework Ledger'!$I81),4)="Open",TRIM('Casework Ledger'!$I81)="Monitoring",TRIM('Casework Ledger'!$I81)="Ongoing"),1,0))</f>
        <v>0</v>
      </c>
    </row>
    <row r="82" spans="10:12" x14ac:dyDescent="0.3">
      <c r="J82" t="str">
        <f>IF(OR('Casework Ledger'!$A82="",'Casework Ledger'!$G82=""),"",IFERROR(EOMONTH('Casework Ledger'!$G82,0),IFERROR(EOMONTH(DATEVALUE("1 "&amp;'Casework Ledger'!$G82),0),"")))</f>
        <v/>
      </c>
      <c r="K82" t="str">
        <f>IF(OR('Casework Ledger'!$A82="",LEFT(TRIM('Casework Ledger'!$I82),6)&lt;&gt;"Closed"),"",IFERROR(EOMONTH('Casework Ledger'!$H82,0),IFERROR(EOMONTH(DATEVALUE("1 "&amp;'Casework Ledger'!$H82),0),"")))</f>
        <v/>
      </c>
      <c r="L82">
        <f>IF('Casework Ledger'!$A82="",0,IF(OR(LEFT(TRIM('Casework Ledger'!$I82),4)="Open",TRIM('Casework Ledger'!$I82)="Monitoring",TRIM('Casework Ledger'!$I82)="Ongoing"),1,0))</f>
        <v>0</v>
      </c>
    </row>
    <row r="83" spans="10:12" x14ac:dyDescent="0.3">
      <c r="J83" t="str">
        <f>IF(OR('Casework Ledger'!$A83="",'Casework Ledger'!$G83=""),"",IFERROR(EOMONTH('Casework Ledger'!$G83,0),IFERROR(EOMONTH(DATEVALUE("1 "&amp;'Casework Ledger'!$G83),0),"")))</f>
        <v/>
      </c>
      <c r="K83" t="str">
        <f>IF(OR('Casework Ledger'!$A83="",LEFT(TRIM('Casework Ledger'!$I83),6)&lt;&gt;"Closed"),"",IFERROR(EOMONTH('Casework Ledger'!$H83,0),IFERROR(EOMONTH(DATEVALUE("1 "&amp;'Casework Ledger'!$H83),0),"")))</f>
        <v/>
      </c>
      <c r="L83">
        <f>IF('Casework Ledger'!$A83="",0,IF(OR(LEFT(TRIM('Casework Ledger'!$I83),4)="Open",TRIM('Casework Ledger'!$I83)="Monitoring",TRIM('Casework Ledger'!$I83)="Ongoing"),1,0))</f>
        <v>0</v>
      </c>
    </row>
    <row r="84" spans="10:12" x14ac:dyDescent="0.3">
      <c r="J84" t="str">
        <f>IF(OR('Casework Ledger'!$A84="",'Casework Ledger'!$G84=""),"",IFERROR(EOMONTH('Casework Ledger'!$G84,0),IFERROR(EOMONTH(DATEVALUE("1 "&amp;'Casework Ledger'!$G84),0),"")))</f>
        <v/>
      </c>
      <c r="K84" t="str">
        <f>IF(OR('Casework Ledger'!$A84="",LEFT(TRIM('Casework Ledger'!$I84),6)&lt;&gt;"Closed"),"",IFERROR(EOMONTH('Casework Ledger'!$H84,0),IFERROR(EOMONTH(DATEVALUE("1 "&amp;'Casework Ledger'!$H84),0),"")))</f>
        <v/>
      </c>
      <c r="L84">
        <f>IF('Casework Ledger'!$A84="",0,IF(OR(LEFT(TRIM('Casework Ledger'!$I84),4)="Open",TRIM('Casework Ledger'!$I84)="Monitoring",TRIM('Casework Ledger'!$I84)="Ongoing"),1,0))</f>
        <v>0</v>
      </c>
    </row>
    <row r="85" spans="10:12" x14ac:dyDescent="0.3">
      <c r="J85" t="str">
        <f>IF(OR('Casework Ledger'!$A85="",'Casework Ledger'!$G85=""),"",IFERROR(EOMONTH('Casework Ledger'!$G85,0),IFERROR(EOMONTH(DATEVALUE("1 "&amp;'Casework Ledger'!$G85),0),"")))</f>
        <v/>
      </c>
      <c r="K85" t="str">
        <f>IF(OR('Casework Ledger'!$A85="",LEFT(TRIM('Casework Ledger'!$I85),6)&lt;&gt;"Closed"),"",IFERROR(EOMONTH('Casework Ledger'!$H85,0),IFERROR(EOMONTH(DATEVALUE("1 "&amp;'Casework Ledger'!$H85),0),"")))</f>
        <v/>
      </c>
      <c r="L85">
        <f>IF('Casework Ledger'!$A85="",0,IF(OR(LEFT(TRIM('Casework Ledger'!$I85),4)="Open",TRIM('Casework Ledger'!$I85)="Monitoring",TRIM('Casework Ledger'!$I85)="Ongoing"),1,0))</f>
        <v>0</v>
      </c>
    </row>
    <row r="86" spans="10:12" x14ac:dyDescent="0.3">
      <c r="J86" t="str">
        <f>IF(OR('Casework Ledger'!$A86="",'Casework Ledger'!$G86=""),"",IFERROR(EOMONTH('Casework Ledger'!$G86,0),IFERROR(EOMONTH(DATEVALUE("1 "&amp;'Casework Ledger'!$G86),0),"")))</f>
        <v/>
      </c>
      <c r="K86" t="str">
        <f>IF(OR('Casework Ledger'!$A86="",LEFT(TRIM('Casework Ledger'!$I86),6)&lt;&gt;"Closed"),"",IFERROR(EOMONTH('Casework Ledger'!$H86,0),IFERROR(EOMONTH(DATEVALUE("1 "&amp;'Casework Ledger'!$H86),0),"")))</f>
        <v/>
      </c>
      <c r="L86">
        <f>IF('Casework Ledger'!$A86="",0,IF(OR(LEFT(TRIM('Casework Ledger'!$I86),4)="Open",TRIM('Casework Ledger'!$I86)="Monitoring",TRIM('Casework Ledger'!$I86)="Ongoing"),1,0))</f>
        <v>0</v>
      </c>
    </row>
    <row r="87" spans="10:12" x14ac:dyDescent="0.3">
      <c r="J87" t="str">
        <f>IF(OR('Casework Ledger'!$A87="",'Casework Ledger'!$G87=""),"",IFERROR(EOMONTH('Casework Ledger'!$G87,0),IFERROR(EOMONTH(DATEVALUE("1 "&amp;'Casework Ledger'!$G87),0),"")))</f>
        <v/>
      </c>
      <c r="K87" t="str">
        <f>IF(OR('Casework Ledger'!$A87="",LEFT(TRIM('Casework Ledger'!$I87),6)&lt;&gt;"Closed"),"",IFERROR(EOMONTH('Casework Ledger'!$H87,0),IFERROR(EOMONTH(DATEVALUE("1 "&amp;'Casework Ledger'!$H87),0),"")))</f>
        <v/>
      </c>
      <c r="L87">
        <f>IF('Casework Ledger'!$A87="",0,IF(OR(LEFT(TRIM('Casework Ledger'!$I87),4)="Open",TRIM('Casework Ledger'!$I87)="Monitoring",TRIM('Casework Ledger'!$I87)="Ongoing"),1,0))</f>
        <v>0</v>
      </c>
    </row>
    <row r="88" spans="10:12" x14ac:dyDescent="0.3">
      <c r="J88" t="str">
        <f>IF(OR('Casework Ledger'!$A88="",'Casework Ledger'!$G88=""),"",IFERROR(EOMONTH('Casework Ledger'!$G88,0),IFERROR(EOMONTH(DATEVALUE("1 "&amp;'Casework Ledger'!$G88),0),"")))</f>
        <v/>
      </c>
      <c r="K88" t="str">
        <f>IF(OR('Casework Ledger'!$A88="",LEFT(TRIM('Casework Ledger'!$I88),6)&lt;&gt;"Closed"),"",IFERROR(EOMONTH('Casework Ledger'!$H88,0),IFERROR(EOMONTH(DATEVALUE("1 "&amp;'Casework Ledger'!$H88),0),"")))</f>
        <v/>
      </c>
      <c r="L88">
        <f>IF('Casework Ledger'!$A88="",0,IF(OR(LEFT(TRIM('Casework Ledger'!$I88),4)="Open",TRIM('Casework Ledger'!$I88)="Monitoring",TRIM('Casework Ledger'!$I88)="Ongoing"),1,0))</f>
        <v>0</v>
      </c>
    </row>
    <row r="89" spans="10:12" x14ac:dyDescent="0.3">
      <c r="J89" t="str">
        <f>IF(OR('Casework Ledger'!$A89="",'Casework Ledger'!$G89=""),"",IFERROR(EOMONTH('Casework Ledger'!$G89,0),IFERROR(EOMONTH(DATEVALUE("1 "&amp;'Casework Ledger'!$G89),0),"")))</f>
        <v/>
      </c>
      <c r="K89" t="str">
        <f>IF(OR('Casework Ledger'!$A89="",LEFT(TRIM('Casework Ledger'!$I89),6)&lt;&gt;"Closed"),"",IFERROR(EOMONTH('Casework Ledger'!$H89,0),IFERROR(EOMONTH(DATEVALUE("1 "&amp;'Casework Ledger'!$H89),0),"")))</f>
        <v/>
      </c>
      <c r="L89">
        <f>IF('Casework Ledger'!$A89="",0,IF(OR(LEFT(TRIM('Casework Ledger'!$I89),4)="Open",TRIM('Casework Ledger'!$I89)="Monitoring",TRIM('Casework Ledger'!$I89)="Ongoing"),1,0))</f>
        <v>0</v>
      </c>
    </row>
    <row r="90" spans="10:12" x14ac:dyDescent="0.3">
      <c r="J90" t="str">
        <f>IF(OR('Casework Ledger'!$A90="",'Casework Ledger'!$G90=""),"",IFERROR(EOMONTH('Casework Ledger'!$G90,0),IFERROR(EOMONTH(DATEVALUE("1 "&amp;'Casework Ledger'!$G90),0),"")))</f>
        <v/>
      </c>
      <c r="K90" t="str">
        <f>IF(OR('Casework Ledger'!$A90="",LEFT(TRIM('Casework Ledger'!$I90),6)&lt;&gt;"Closed"),"",IFERROR(EOMONTH('Casework Ledger'!$H90,0),IFERROR(EOMONTH(DATEVALUE("1 "&amp;'Casework Ledger'!$H90),0),"")))</f>
        <v/>
      </c>
      <c r="L90">
        <f>IF('Casework Ledger'!$A90="",0,IF(OR(LEFT(TRIM('Casework Ledger'!$I90),4)="Open",TRIM('Casework Ledger'!$I90)="Monitoring",TRIM('Casework Ledger'!$I90)="Ongoing"),1,0))</f>
        <v>0</v>
      </c>
    </row>
    <row r="91" spans="10:12" x14ac:dyDescent="0.3">
      <c r="J91" t="str">
        <f>IF(OR('Casework Ledger'!$A91="",'Casework Ledger'!$G91=""),"",IFERROR(EOMONTH('Casework Ledger'!$G91,0),IFERROR(EOMONTH(DATEVALUE("1 "&amp;'Casework Ledger'!$G91),0),"")))</f>
        <v/>
      </c>
      <c r="K91" t="str">
        <f>IF(OR('Casework Ledger'!$A91="",LEFT(TRIM('Casework Ledger'!$I91),6)&lt;&gt;"Closed"),"",IFERROR(EOMONTH('Casework Ledger'!$H91,0),IFERROR(EOMONTH(DATEVALUE("1 "&amp;'Casework Ledger'!$H91),0),"")))</f>
        <v/>
      </c>
      <c r="L91">
        <f>IF('Casework Ledger'!$A91="",0,IF(OR(LEFT(TRIM('Casework Ledger'!$I91),4)="Open",TRIM('Casework Ledger'!$I91)="Monitoring",TRIM('Casework Ledger'!$I91)="Ongoing"),1,0))</f>
        <v>0</v>
      </c>
    </row>
    <row r="92" spans="10:12" x14ac:dyDescent="0.3">
      <c r="J92" t="str">
        <f>IF(OR('Casework Ledger'!$A92="",'Casework Ledger'!$G92=""),"",IFERROR(EOMONTH('Casework Ledger'!$G92,0),IFERROR(EOMONTH(DATEVALUE("1 "&amp;'Casework Ledger'!$G92),0),"")))</f>
        <v/>
      </c>
      <c r="K92" t="str">
        <f>IF(OR('Casework Ledger'!$A92="",LEFT(TRIM('Casework Ledger'!$I92),6)&lt;&gt;"Closed"),"",IFERROR(EOMONTH('Casework Ledger'!$H92,0),IFERROR(EOMONTH(DATEVALUE("1 "&amp;'Casework Ledger'!$H92),0),"")))</f>
        <v/>
      </c>
      <c r="L92">
        <f>IF('Casework Ledger'!$A92="",0,IF(OR(LEFT(TRIM('Casework Ledger'!$I92),4)="Open",TRIM('Casework Ledger'!$I92)="Monitoring",TRIM('Casework Ledger'!$I92)="Ongoing"),1,0))</f>
        <v>0</v>
      </c>
    </row>
    <row r="93" spans="10:12" x14ac:dyDescent="0.3">
      <c r="J93" t="str">
        <f>IF(OR('Casework Ledger'!$A93="",'Casework Ledger'!$G93=""),"",IFERROR(EOMONTH('Casework Ledger'!$G93,0),IFERROR(EOMONTH(DATEVALUE("1 "&amp;'Casework Ledger'!$G93),0),"")))</f>
        <v/>
      </c>
      <c r="K93" t="str">
        <f>IF(OR('Casework Ledger'!$A93="",LEFT(TRIM('Casework Ledger'!$I93),6)&lt;&gt;"Closed"),"",IFERROR(EOMONTH('Casework Ledger'!$H93,0),IFERROR(EOMONTH(DATEVALUE("1 "&amp;'Casework Ledger'!$H93),0),"")))</f>
        <v/>
      </c>
      <c r="L93">
        <f>IF('Casework Ledger'!$A93="",0,IF(OR(LEFT(TRIM('Casework Ledger'!$I93),4)="Open",TRIM('Casework Ledger'!$I93)="Monitoring",TRIM('Casework Ledger'!$I93)="Ongoing"),1,0))</f>
        <v>0</v>
      </c>
    </row>
    <row r="94" spans="10:12" x14ac:dyDescent="0.3">
      <c r="J94" t="str">
        <f>IF(OR('Casework Ledger'!$A94="",'Casework Ledger'!$G94=""),"",IFERROR(EOMONTH('Casework Ledger'!$G94,0),IFERROR(EOMONTH(DATEVALUE("1 "&amp;'Casework Ledger'!$G94),0),"")))</f>
        <v/>
      </c>
      <c r="K94" t="str">
        <f>IF(OR('Casework Ledger'!$A94="",LEFT(TRIM('Casework Ledger'!$I94),6)&lt;&gt;"Closed"),"",IFERROR(EOMONTH('Casework Ledger'!$H94,0),IFERROR(EOMONTH(DATEVALUE("1 "&amp;'Casework Ledger'!$H94),0),"")))</f>
        <v/>
      </c>
      <c r="L94">
        <f>IF('Casework Ledger'!$A94="",0,IF(OR(LEFT(TRIM('Casework Ledger'!$I94),4)="Open",TRIM('Casework Ledger'!$I94)="Monitoring",TRIM('Casework Ledger'!$I94)="Ongoing"),1,0))</f>
        <v>0</v>
      </c>
    </row>
    <row r="95" spans="10:12" x14ac:dyDescent="0.3">
      <c r="J95" t="str">
        <f>IF(OR('Casework Ledger'!$A95="",'Casework Ledger'!$G95=""),"",IFERROR(EOMONTH('Casework Ledger'!$G95,0),IFERROR(EOMONTH(DATEVALUE("1 "&amp;'Casework Ledger'!$G95),0),"")))</f>
        <v/>
      </c>
      <c r="K95" t="str">
        <f>IF(OR('Casework Ledger'!$A95="",LEFT(TRIM('Casework Ledger'!$I95),6)&lt;&gt;"Closed"),"",IFERROR(EOMONTH('Casework Ledger'!$H95,0),IFERROR(EOMONTH(DATEVALUE("1 "&amp;'Casework Ledger'!$H95),0),"")))</f>
        <v/>
      </c>
      <c r="L95">
        <f>IF('Casework Ledger'!$A95="",0,IF(OR(LEFT(TRIM('Casework Ledger'!$I95),4)="Open",TRIM('Casework Ledger'!$I95)="Monitoring",TRIM('Casework Ledger'!$I95)="Ongoing"),1,0))</f>
        <v>0</v>
      </c>
    </row>
    <row r="96" spans="10:12" x14ac:dyDescent="0.3">
      <c r="J96" t="str">
        <f>IF(OR('Casework Ledger'!$A96="",'Casework Ledger'!$G96=""),"",IFERROR(EOMONTH('Casework Ledger'!$G96,0),IFERROR(EOMONTH(DATEVALUE("1 "&amp;'Casework Ledger'!$G96),0),"")))</f>
        <v/>
      </c>
      <c r="K96" t="str">
        <f>IF(OR('Casework Ledger'!$A96="",LEFT(TRIM('Casework Ledger'!$I96),6)&lt;&gt;"Closed"),"",IFERROR(EOMONTH('Casework Ledger'!$H96,0),IFERROR(EOMONTH(DATEVALUE("1 "&amp;'Casework Ledger'!$H96),0),"")))</f>
        <v/>
      </c>
      <c r="L96">
        <f>IF('Casework Ledger'!$A96="",0,IF(OR(LEFT(TRIM('Casework Ledger'!$I96),4)="Open",TRIM('Casework Ledger'!$I96)="Monitoring",TRIM('Casework Ledger'!$I96)="Ongoing"),1,0))</f>
        <v>0</v>
      </c>
    </row>
    <row r="97" spans="10:12" x14ac:dyDescent="0.3">
      <c r="J97" t="str">
        <f>IF(OR('Casework Ledger'!$A97="",'Casework Ledger'!$G97=""),"",IFERROR(EOMONTH('Casework Ledger'!$G97,0),IFERROR(EOMONTH(DATEVALUE("1 "&amp;'Casework Ledger'!$G97),0),"")))</f>
        <v/>
      </c>
      <c r="K97" t="str">
        <f>IF(OR('Casework Ledger'!$A97="",LEFT(TRIM('Casework Ledger'!$I97),6)&lt;&gt;"Closed"),"",IFERROR(EOMONTH('Casework Ledger'!$H97,0),IFERROR(EOMONTH(DATEVALUE("1 "&amp;'Casework Ledger'!$H97),0),"")))</f>
        <v/>
      </c>
      <c r="L97">
        <f>IF('Casework Ledger'!$A97="",0,IF(OR(LEFT(TRIM('Casework Ledger'!$I97),4)="Open",TRIM('Casework Ledger'!$I97)="Monitoring",TRIM('Casework Ledger'!$I97)="Ongoing"),1,0))</f>
        <v>0</v>
      </c>
    </row>
    <row r="98" spans="10:12" x14ac:dyDescent="0.3">
      <c r="J98" t="str">
        <f>IF(OR('Casework Ledger'!$A98="",'Casework Ledger'!$G98=""),"",IFERROR(EOMONTH('Casework Ledger'!$G98,0),IFERROR(EOMONTH(DATEVALUE("1 "&amp;'Casework Ledger'!$G98),0),"")))</f>
        <v/>
      </c>
      <c r="K98" t="str">
        <f>IF(OR('Casework Ledger'!$A98="",LEFT(TRIM('Casework Ledger'!$I98),6)&lt;&gt;"Closed"),"",IFERROR(EOMONTH('Casework Ledger'!$H98,0),IFERROR(EOMONTH(DATEVALUE("1 "&amp;'Casework Ledger'!$H98),0),"")))</f>
        <v/>
      </c>
      <c r="L98">
        <f>IF('Casework Ledger'!$A98="",0,IF(OR(LEFT(TRIM('Casework Ledger'!$I98),4)="Open",TRIM('Casework Ledger'!$I98)="Monitoring",TRIM('Casework Ledger'!$I98)="Ongoing"),1,0))</f>
        <v>0</v>
      </c>
    </row>
    <row r="99" spans="10:12" x14ac:dyDescent="0.3">
      <c r="J99" t="str">
        <f>IF(OR('Casework Ledger'!$A99="",'Casework Ledger'!$G99=""),"",IFERROR(EOMONTH('Casework Ledger'!$G99,0),IFERROR(EOMONTH(DATEVALUE("1 "&amp;'Casework Ledger'!$G99),0),"")))</f>
        <v/>
      </c>
      <c r="K99" t="str">
        <f>IF(OR('Casework Ledger'!$A99="",LEFT(TRIM('Casework Ledger'!$I99),6)&lt;&gt;"Closed"),"",IFERROR(EOMONTH('Casework Ledger'!$H99,0),IFERROR(EOMONTH(DATEVALUE("1 "&amp;'Casework Ledger'!$H99),0),"")))</f>
        <v/>
      </c>
      <c r="L99">
        <f>IF('Casework Ledger'!$A99="",0,IF(OR(LEFT(TRIM('Casework Ledger'!$I99),4)="Open",TRIM('Casework Ledger'!$I99)="Monitoring",TRIM('Casework Ledger'!$I99)="Ongoing"),1,0))</f>
        <v>0</v>
      </c>
    </row>
    <row r="100" spans="10:12" x14ac:dyDescent="0.3">
      <c r="J100" t="str">
        <f>IF(OR('Casework Ledger'!$A100="",'Casework Ledger'!$G100=""),"",IFERROR(EOMONTH('Casework Ledger'!$G100,0),IFERROR(EOMONTH(DATEVALUE("1 "&amp;'Casework Ledger'!$G100),0),"")))</f>
        <v/>
      </c>
      <c r="K100" t="str">
        <f>IF(OR('Casework Ledger'!$A100="",LEFT(TRIM('Casework Ledger'!$I100),6)&lt;&gt;"Closed"),"",IFERROR(EOMONTH('Casework Ledger'!$H100,0),IFERROR(EOMONTH(DATEVALUE("1 "&amp;'Casework Ledger'!$H100),0),"")))</f>
        <v/>
      </c>
      <c r="L100">
        <f>IF('Casework Ledger'!$A100="",0,IF(OR(LEFT(TRIM('Casework Ledger'!$I100),4)="Open",TRIM('Casework Ledger'!$I100)="Monitoring",TRIM('Casework Ledger'!$I100)="Ongoing"),1,0))</f>
        <v>0</v>
      </c>
    </row>
  </sheetData>
  <mergeCells count="2">
    <mergeCell ref="A1:D1"/>
    <mergeCell ref="A19:D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77"/>
  <sheetViews>
    <sheetView zoomScale="65" zoomScaleNormal="65" workbookViewId="0"/>
  </sheetViews>
  <sheetFormatPr defaultRowHeight="14.4" x14ac:dyDescent="0.3"/>
  <cols>
    <col min="1" max="1" width="10" style="33" customWidth="1"/>
    <col min="2" max="2" width="10.33203125" style="33" customWidth="1"/>
    <col min="3" max="3" width="32.33203125" style="33" customWidth="1"/>
    <col min="4" max="4" width="15.44140625" style="33" customWidth="1"/>
    <col min="5" max="5" width="19" style="33" customWidth="1"/>
    <col min="6" max="6" width="75" style="33" customWidth="1"/>
    <col min="7" max="7" width="15.5546875" style="35" customWidth="1"/>
    <col min="8" max="8" width="15" style="35" customWidth="1"/>
    <col min="9" max="9" width="24" style="33" customWidth="1"/>
    <col min="10" max="10" width="11.109375" style="33" customWidth="1"/>
    <col min="11" max="11" width="38" style="33" customWidth="1"/>
    <col min="12" max="12" width="42" style="33" customWidth="1"/>
    <col min="13" max="13" width="22" style="33" customWidth="1"/>
    <col min="14" max="15" width="6.6640625" style="8" hidden="1" customWidth="1"/>
    <col min="16" max="16" width="2.21875" style="8" hidden="1" customWidth="1"/>
    <col min="17" max="16384" width="8.88671875" style="33"/>
  </cols>
  <sheetData>
    <row r="1" spans="1:16" s="55" customFormat="1" ht="31.2" x14ac:dyDescent="0.3">
      <c r="A1" s="53" t="s">
        <v>28</v>
      </c>
      <c r="B1" s="53" t="s">
        <v>29</v>
      </c>
      <c r="C1" s="53" t="s">
        <v>30</v>
      </c>
      <c r="D1" s="53" t="s">
        <v>31</v>
      </c>
      <c r="E1" s="53" t="s">
        <v>32</v>
      </c>
      <c r="F1" s="53" t="s">
        <v>33</v>
      </c>
      <c r="G1" s="54" t="s">
        <v>34</v>
      </c>
      <c r="H1" s="54" t="s">
        <v>35</v>
      </c>
      <c r="I1" s="53" t="s">
        <v>36</v>
      </c>
      <c r="J1" s="53" t="s">
        <v>37</v>
      </c>
      <c r="K1" s="53" t="s">
        <v>38</v>
      </c>
      <c r="L1" s="53" t="s">
        <v>39</v>
      </c>
      <c r="M1" s="53" t="s">
        <v>40</v>
      </c>
      <c r="N1" s="13"/>
      <c r="O1" s="13"/>
      <c r="P1" s="14"/>
    </row>
    <row r="2" spans="1:16" s="37" customFormat="1" ht="28.8" x14ac:dyDescent="0.3">
      <c r="A2" s="45" t="s">
        <v>41</v>
      </c>
      <c r="B2" s="45" t="s">
        <v>42</v>
      </c>
      <c r="C2" s="46" t="s">
        <v>43</v>
      </c>
      <c r="D2" s="45" t="s">
        <v>44</v>
      </c>
      <c r="E2" s="45" t="s">
        <v>45</v>
      </c>
      <c r="F2" s="45" t="s">
        <v>46</v>
      </c>
      <c r="G2" s="47" t="s">
        <v>22</v>
      </c>
      <c r="H2" s="45"/>
      <c r="I2" s="45" t="s">
        <v>47</v>
      </c>
      <c r="J2" s="45" t="s">
        <v>48</v>
      </c>
      <c r="K2" s="48" t="s">
        <v>49</v>
      </c>
      <c r="L2" s="48" t="s">
        <v>50</v>
      </c>
      <c r="M2" s="48" t="s">
        <v>51</v>
      </c>
      <c r="N2" s="8">
        <f t="shared" ref="N2:N39" si="0">IFERROR(EOMONTH(G2,0),IFERROR(EOMONTH(DATEVALUE("1 "&amp;G2),0),""))</f>
        <v>46081</v>
      </c>
      <c r="O2" s="8" t="str">
        <f t="shared" ref="O2:O39" si="1">IF(LEFT(TRIM(I2),6)="Closed",IFERROR(EOMONTH(H2,0),IFERROR(EOMONTH(DATEVALUE("1 "&amp;H2),0),"")),"")</f>
        <v/>
      </c>
      <c r="P2" s="8">
        <f t="shared" ref="P2:P39" si="2">IF(OR(LEFT(TRIM(I2),4)="Open",TRIM(I2)="Monitoring",TRIM(I2)="Ongoing"),1,0)</f>
        <v>1</v>
      </c>
    </row>
    <row r="3" spans="1:16" s="40" customFormat="1" ht="43.2" x14ac:dyDescent="0.3">
      <c r="A3" s="38" t="s">
        <v>52</v>
      </c>
      <c r="B3" s="38" t="s">
        <v>53</v>
      </c>
      <c r="C3" s="39" t="s">
        <v>54</v>
      </c>
      <c r="D3" s="38" t="s">
        <v>55</v>
      </c>
      <c r="E3" s="38" t="s">
        <v>45</v>
      </c>
      <c r="F3" s="38" t="s">
        <v>56</v>
      </c>
      <c r="G3" s="38" t="s">
        <v>21</v>
      </c>
      <c r="H3" s="38" t="s">
        <v>22</v>
      </c>
      <c r="I3" s="38" t="s">
        <v>47</v>
      </c>
      <c r="J3" s="38" t="s">
        <v>48</v>
      </c>
      <c r="K3" s="40" t="s">
        <v>57</v>
      </c>
      <c r="L3" s="40" t="s">
        <v>58</v>
      </c>
      <c r="M3" s="40" t="s">
        <v>51</v>
      </c>
      <c r="N3" s="8">
        <f t="shared" si="0"/>
        <v>46053</v>
      </c>
      <c r="O3" s="8" t="str">
        <f t="shared" si="1"/>
        <v/>
      </c>
      <c r="P3" s="8">
        <f t="shared" si="2"/>
        <v>1</v>
      </c>
    </row>
    <row r="4" spans="1:16" s="37" customFormat="1" ht="57.6" x14ac:dyDescent="0.3">
      <c r="A4" s="49" t="s">
        <v>59</v>
      </c>
      <c r="B4" s="49" t="s">
        <v>60</v>
      </c>
      <c r="C4" s="56" t="s">
        <v>61</v>
      </c>
      <c r="D4" s="49" t="s">
        <v>62</v>
      </c>
      <c r="E4" s="49" t="s">
        <v>63</v>
      </c>
      <c r="F4" s="49" t="s">
        <v>64</v>
      </c>
      <c r="G4" s="49" t="s">
        <v>65</v>
      </c>
      <c r="H4" s="50">
        <v>46143</v>
      </c>
      <c r="I4" s="49" t="s">
        <v>47</v>
      </c>
      <c r="J4" s="49" t="s">
        <v>48</v>
      </c>
      <c r="K4" s="51" t="s">
        <v>66</v>
      </c>
      <c r="L4" s="51" t="s">
        <v>67</v>
      </c>
      <c r="M4" s="51" t="s">
        <v>51</v>
      </c>
      <c r="N4" s="8">
        <f t="shared" si="0"/>
        <v>45930</v>
      </c>
      <c r="O4" s="8" t="str">
        <f t="shared" si="1"/>
        <v/>
      </c>
      <c r="P4" s="8">
        <f t="shared" si="2"/>
        <v>1</v>
      </c>
    </row>
    <row r="5" spans="1:16" ht="43.2" x14ac:dyDescent="0.3">
      <c r="A5" s="38" t="s">
        <v>68</v>
      </c>
      <c r="B5" s="38" t="s">
        <v>69</v>
      </c>
      <c r="C5" s="39" t="s">
        <v>70</v>
      </c>
      <c r="D5" s="38" t="s">
        <v>71</v>
      </c>
      <c r="E5" s="38" t="s">
        <v>72</v>
      </c>
      <c r="F5" s="38" t="s">
        <v>73</v>
      </c>
      <c r="G5" s="41" t="s">
        <v>25</v>
      </c>
      <c r="H5" s="41"/>
      <c r="I5" s="38" t="s">
        <v>47</v>
      </c>
      <c r="J5" s="38" t="s">
        <v>48</v>
      </c>
      <c r="K5" s="40" t="s">
        <v>74</v>
      </c>
      <c r="L5" s="40" t="s">
        <v>75</v>
      </c>
      <c r="M5" s="40" t="s">
        <v>51</v>
      </c>
      <c r="N5" s="8">
        <f t="shared" si="0"/>
        <v>46173</v>
      </c>
      <c r="O5" s="8" t="str">
        <f t="shared" si="1"/>
        <v/>
      </c>
      <c r="P5" s="8">
        <f t="shared" si="2"/>
        <v>1</v>
      </c>
    </row>
    <row r="6" spans="1:16" ht="43.2" x14ac:dyDescent="0.3">
      <c r="A6" s="38" t="s">
        <v>76</v>
      </c>
      <c r="B6" s="38" t="s">
        <v>69</v>
      </c>
      <c r="C6" s="39" t="s">
        <v>77</v>
      </c>
      <c r="D6" s="38" t="s">
        <v>78</v>
      </c>
      <c r="E6" s="38" t="s">
        <v>79</v>
      </c>
      <c r="F6" s="38" t="s">
        <v>80</v>
      </c>
      <c r="G6" s="41" t="s">
        <v>25</v>
      </c>
      <c r="H6" s="41"/>
      <c r="I6" s="38" t="s">
        <v>47</v>
      </c>
      <c r="J6" s="38" t="s">
        <v>48</v>
      </c>
      <c r="K6" s="40" t="s">
        <v>81</v>
      </c>
      <c r="L6" s="40" t="s">
        <v>82</v>
      </c>
      <c r="M6" s="40" t="s">
        <v>51</v>
      </c>
      <c r="N6" s="8">
        <f t="shared" si="0"/>
        <v>46173</v>
      </c>
      <c r="O6" s="8" t="str">
        <f t="shared" si="1"/>
        <v/>
      </c>
      <c r="P6" s="8">
        <f t="shared" si="2"/>
        <v>1</v>
      </c>
    </row>
    <row r="7" spans="1:16" ht="28.8" x14ac:dyDescent="0.3">
      <c r="A7" s="38" t="s">
        <v>83</v>
      </c>
      <c r="B7" s="38" t="s">
        <v>60</v>
      </c>
      <c r="C7" s="39" t="s">
        <v>84</v>
      </c>
      <c r="D7" s="38" t="s">
        <v>85</v>
      </c>
      <c r="E7" s="38" t="s">
        <v>86</v>
      </c>
      <c r="F7" s="38" t="s">
        <v>87</v>
      </c>
      <c r="G7" s="41">
        <v>46113</v>
      </c>
      <c r="H7" s="41" t="s">
        <v>88</v>
      </c>
      <c r="I7" s="38" t="s">
        <v>89</v>
      </c>
      <c r="J7" s="38" t="s">
        <v>48</v>
      </c>
      <c r="K7" s="40" t="s">
        <v>90</v>
      </c>
      <c r="L7" s="40" t="s">
        <v>91</v>
      </c>
      <c r="M7" s="40" t="s">
        <v>51</v>
      </c>
      <c r="N7" s="8">
        <f t="shared" si="0"/>
        <v>46142</v>
      </c>
      <c r="O7" s="8" t="str">
        <f t="shared" si="1"/>
        <v/>
      </c>
      <c r="P7" s="8">
        <f t="shared" si="2"/>
        <v>1</v>
      </c>
    </row>
    <row r="8" spans="1:16" ht="43.2" x14ac:dyDescent="0.3">
      <c r="A8" s="38" t="s">
        <v>92</v>
      </c>
      <c r="B8" s="38" t="s">
        <v>69</v>
      </c>
      <c r="C8" s="39" t="s">
        <v>93</v>
      </c>
      <c r="D8" s="38" t="s">
        <v>78</v>
      </c>
      <c r="E8" s="38" t="s">
        <v>86</v>
      </c>
      <c r="F8" s="38" t="s">
        <v>94</v>
      </c>
      <c r="G8" s="41" t="s">
        <v>24</v>
      </c>
      <c r="H8" s="41" t="s">
        <v>88</v>
      </c>
      <c r="I8" s="38" t="s">
        <v>89</v>
      </c>
      <c r="J8" s="38" t="s">
        <v>48</v>
      </c>
      <c r="K8" s="40" t="s">
        <v>95</v>
      </c>
      <c r="L8" s="40" t="s">
        <v>96</v>
      </c>
      <c r="M8" s="40" t="s">
        <v>51</v>
      </c>
      <c r="N8" s="8">
        <f t="shared" si="0"/>
        <v>46142</v>
      </c>
      <c r="O8" s="8" t="str">
        <f t="shared" si="1"/>
        <v/>
      </c>
      <c r="P8" s="8">
        <f t="shared" si="2"/>
        <v>1</v>
      </c>
    </row>
    <row r="9" spans="1:16" ht="43.2" x14ac:dyDescent="0.3">
      <c r="A9" s="38" t="s">
        <v>97</v>
      </c>
      <c r="B9" s="38" t="s">
        <v>69</v>
      </c>
      <c r="C9" s="39" t="s">
        <v>98</v>
      </c>
      <c r="D9" s="38" t="s">
        <v>78</v>
      </c>
      <c r="E9" s="38" t="s">
        <v>86</v>
      </c>
      <c r="F9" s="38" t="s">
        <v>94</v>
      </c>
      <c r="G9" s="41" t="s">
        <v>24</v>
      </c>
      <c r="H9" s="41" t="s">
        <v>88</v>
      </c>
      <c r="I9" s="38" t="s">
        <v>89</v>
      </c>
      <c r="J9" s="38" t="s">
        <v>48</v>
      </c>
      <c r="K9" s="40" t="s">
        <v>95</v>
      </c>
      <c r="L9" s="40" t="s">
        <v>96</v>
      </c>
      <c r="M9" s="40" t="s">
        <v>51</v>
      </c>
      <c r="N9" s="8">
        <f t="shared" si="0"/>
        <v>46142</v>
      </c>
      <c r="O9" s="8" t="str">
        <f t="shared" si="1"/>
        <v/>
      </c>
      <c r="P9" s="8">
        <f t="shared" si="2"/>
        <v>1</v>
      </c>
    </row>
    <row r="10" spans="1:16" ht="43.2" x14ac:dyDescent="0.3">
      <c r="A10" s="38" t="s">
        <v>99</v>
      </c>
      <c r="B10" s="38" t="s">
        <v>69</v>
      </c>
      <c r="C10" s="39" t="s">
        <v>100</v>
      </c>
      <c r="D10" s="38" t="s">
        <v>78</v>
      </c>
      <c r="E10" s="38" t="s">
        <v>86</v>
      </c>
      <c r="F10" s="38" t="s">
        <v>94</v>
      </c>
      <c r="G10" s="41">
        <v>46113</v>
      </c>
      <c r="H10" s="41" t="s">
        <v>88</v>
      </c>
      <c r="I10" s="38" t="s">
        <v>89</v>
      </c>
      <c r="J10" s="38" t="s">
        <v>48</v>
      </c>
      <c r="K10" s="40" t="s">
        <v>95</v>
      </c>
      <c r="L10" s="40" t="s">
        <v>96</v>
      </c>
      <c r="M10" s="40" t="s">
        <v>51</v>
      </c>
      <c r="N10" s="8">
        <f t="shared" si="0"/>
        <v>46142</v>
      </c>
      <c r="O10" s="8" t="str">
        <f t="shared" si="1"/>
        <v/>
      </c>
      <c r="P10" s="8">
        <f t="shared" si="2"/>
        <v>1</v>
      </c>
    </row>
    <row r="11" spans="1:16" ht="43.2" x14ac:dyDescent="0.3">
      <c r="A11" s="40" t="s">
        <v>101</v>
      </c>
      <c r="B11" s="40" t="s">
        <v>102</v>
      </c>
      <c r="C11" s="40" t="s">
        <v>103</v>
      </c>
      <c r="D11" s="40" t="s">
        <v>104</v>
      </c>
      <c r="E11" s="40" t="s">
        <v>86</v>
      </c>
      <c r="F11" s="40" t="s">
        <v>105</v>
      </c>
      <c r="G11" s="42">
        <v>46113</v>
      </c>
      <c r="H11" s="42"/>
      <c r="I11" s="40" t="s">
        <v>47</v>
      </c>
      <c r="J11" s="40"/>
      <c r="K11" s="40" t="s">
        <v>106</v>
      </c>
      <c r="L11" s="40" t="s">
        <v>107</v>
      </c>
      <c r="M11" s="40" t="s">
        <v>51</v>
      </c>
      <c r="N11" s="8">
        <f t="shared" si="0"/>
        <v>46142</v>
      </c>
      <c r="O11" s="8" t="str">
        <f t="shared" si="1"/>
        <v/>
      </c>
      <c r="P11" s="8">
        <f t="shared" si="2"/>
        <v>1</v>
      </c>
    </row>
    <row r="12" spans="1:16" ht="43.2" x14ac:dyDescent="0.3">
      <c r="A12" s="40" t="s">
        <v>108</v>
      </c>
      <c r="B12" s="40" t="s">
        <v>69</v>
      </c>
      <c r="C12" s="40" t="s">
        <v>109</v>
      </c>
      <c r="D12" s="40" t="s">
        <v>78</v>
      </c>
      <c r="E12" s="40" t="s">
        <v>86</v>
      </c>
      <c r="F12" s="40" t="s">
        <v>110</v>
      </c>
      <c r="G12" s="42" t="s">
        <v>25</v>
      </c>
      <c r="H12" s="40" t="s">
        <v>18</v>
      </c>
      <c r="I12" s="40" t="s">
        <v>47</v>
      </c>
      <c r="J12" s="40"/>
      <c r="K12" s="40" t="s">
        <v>111</v>
      </c>
      <c r="L12" s="40" t="s">
        <v>112</v>
      </c>
      <c r="M12" s="40" t="s">
        <v>113</v>
      </c>
      <c r="N12" s="8">
        <f t="shared" si="0"/>
        <v>46173</v>
      </c>
      <c r="O12" s="8" t="str">
        <f t="shared" si="1"/>
        <v/>
      </c>
      <c r="P12" s="8">
        <f t="shared" si="2"/>
        <v>1</v>
      </c>
    </row>
    <row r="13" spans="1:16" s="36" customFormat="1" ht="28.8" x14ac:dyDescent="0.3">
      <c r="A13" s="40" t="s">
        <v>114</v>
      </c>
      <c r="B13" s="40" t="s">
        <v>102</v>
      </c>
      <c r="C13" s="40" t="s">
        <v>115</v>
      </c>
      <c r="D13" s="40" t="s">
        <v>116</v>
      </c>
      <c r="E13" s="40" t="s">
        <v>117</v>
      </c>
      <c r="F13" s="40" t="s">
        <v>118</v>
      </c>
      <c r="G13" s="40" t="s">
        <v>11</v>
      </c>
      <c r="H13" s="40" t="s">
        <v>24</v>
      </c>
      <c r="I13" s="40" t="s">
        <v>119</v>
      </c>
      <c r="J13" s="40"/>
      <c r="K13" s="40" t="s">
        <v>120</v>
      </c>
      <c r="L13" s="40" t="s">
        <v>121</v>
      </c>
      <c r="M13" s="40" t="s">
        <v>51</v>
      </c>
      <c r="N13" s="8">
        <f t="shared" si="0"/>
        <v>45808</v>
      </c>
      <c r="O13" s="8" t="str">
        <f t="shared" si="1"/>
        <v/>
      </c>
      <c r="P13" s="8">
        <f t="shared" si="2"/>
        <v>1</v>
      </c>
    </row>
    <row r="14" spans="1:16" ht="43.2" x14ac:dyDescent="0.3">
      <c r="A14" s="40" t="s">
        <v>122</v>
      </c>
      <c r="B14" s="40" t="s">
        <v>123</v>
      </c>
      <c r="C14" s="40" t="s">
        <v>124</v>
      </c>
      <c r="D14" s="40" t="s">
        <v>125</v>
      </c>
      <c r="E14" s="40" t="s">
        <v>86</v>
      </c>
      <c r="F14" s="40" t="s">
        <v>126</v>
      </c>
      <c r="G14" s="40" t="s">
        <v>21</v>
      </c>
      <c r="H14" s="40" t="s">
        <v>22</v>
      </c>
      <c r="I14" s="40" t="s">
        <v>119</v>
      </c>
      <c r="J14" s="40"/>
      <c r="K14" s="40" t="s">
        <v>127</v>
      </c>
      <c r="L14" s="40" t="s">
        <v>128</v>
      </c>
      <c r="M14" s="40" t="s">
        <v>129</v>
      </c>
      <c r="N14" s="8">
        <f t="shared" si="0"/>
        <v>46053</v>
      </c>
      <c r="O14" s="8" t="str">
        <f t="shared" si="1"/>
        <v/>
      </c>
      <c r="P14" s="8">
        <f t="shared" si="2"/>
        <v>1</v>
      </c>
    </row>
    <row r="15" spans="1:16" ht="86.4" x14ac:dyDescent="0.3">
      <c r="A15" s="40" t="s">
        <v>122</v>
      </c>
      <c r="B15" s="40" t="s">
        <v>123</v>
      </c>
      <c r="C15" s="40" t="s">
        <v>130</v>
      </c>
      <c r="D15" s="40" t="s">
        <v>125</v>
      </c>
      <c r="E15" s="40" t="s">
        <v>86</v>
      </c>
      <c r="F15" s="40" t="s">
        <v>131</v>
      </c>
      <c r="G15" s="40" t="s">
        <v>21</v>
      </c>
      <c r="H15" s="42">
        <v>46113</v>
      </c>
      <c r="I15" s="40" t="s">
        <v>119</v>
      </c>
      <c r="J15" s="40"/>
      <c r="K15" s="40" t="s">
        <v>132</v>
      </c>
      <c r="L15" s="40" t="s">
        <v>133</v>
      </c>
      <c r="M15" s="40" t="s">
        <v>51</v>
      </c>
      <c r="N15" s="8">
        <f t="shared" si="0"/>
        <v>46053</v>
      </c>
      <c r="O15" s="8" t="str">
        <f t="shared" si="1"/>
        <v/>
      </c>
      <c r="P15" s="8">
        <f t="shared" si="2"/>
        <v>1</v>
      </c>
    </row>
    <row r="16" spans="1:16" s="36" customFormat="1" ht="72" x14ac:dyDescent="0.3">
      <c r="A16" s="43" t="s">
        <v>134</v>
      </c>
      <c r="B16" s="43" t="s">
        <v>135</v>
      </c>
      <c r="C16" s="43" t="s">
        <v>136</v>
      </c>
      <c r="D16" s="43" t="s">
        <v>125</v>
      </c>
      <c r="E16" s="43" t="s">
        <v>137</v>
      </c>
      <c r="F16" s="43" t="s">
        <v>138</v>
      </c>
      <c r="G16" s="43" t="s">
        <v>21</v>
      </c>
      <c r="H16" s="52">
        <v>46113</v>
      </c>
      <c r="I16" s="43" t="s">
        <v>119</v>
      </c>
      <c r="J16" s="43"/>
      <c r="K16" s="40" t="s">
        <v>139</v>
      </c>
      <c r="L16" s="40" t="s">
        <v>140</v>
      </c>
      <c r="M16" s="40" t="s">
        <v>51</v>
      </c>
      <c r="N16" s="8">
        <f t="shared" si="0"/>
        <v>46053</v>
      </c>
      <c r="O16" s="8" t="str">
        <f t="shared" si="1"/>
        <v/>
      </c>
      <c r="P16" s="8">
        <f t="shared" si="2"/>
        <v>1</v>
      </c>
    </row>
    <row r="17" spans="1:16" ht="28.8" hidden="1" x14ac:dyDescent="0.3">
      <c r="A17" s="57" t="s">
        <v>141</v>
      </c>
      <c r="B17" s="57" t="s">
        <v>42</v>
      </c>
      <c r="C17" s="57" t="s">
        <v>142</v>
      </c>
      <c r="D17" s="57" t="s">
        <v>44</v>
      </c>
      <c r="E17" s="57" t="s">
        <v>86</v>
      </c>
      <c r="F17" s="57" t="s">
        <v>143</v>
      </c>
      <c r="G17" s="57" t="s">
        <v>65</v>
      </c>
      <c r="H17" s="57" t="s">
        <v>65</v>
      </c>
      <c r="I17" s="57" t="s">
        <v>144</v>
      </c>
      <c r="J17" s="57" t="s">
        <v>145</v>
      </c>
      <c r="K17" s="40"/>
      <c r="L17" s="40"/>
      <c r="M17" s="40"/>
      <c r="N17" s="8">
        <f t="shared" si="0"/>
        <v>45930</v>
      </c>
      <c r="O17" s="8">
        <f t="shared" si="1"/>
        <v>45930</v>
      </c>
      <c r="P17" s="8">
        <f t="shared" si="2"/>
        <v>0</v>
      </c>
    </row>
    <row r="18" spans="1:16" ht="28.8" hidden="1" x14ac:dyDescent="0.3">
      <c r="A18" s="57" t="s">
        <v>146</v>
      </c>
      <c r="B18" s="57" t="s">
        <v>42</v>
      </c>
      <c r="C18" s="57" t="s">
        <v>142</v>
      </c>
      <c r="D18" s="57" t="s">
        <v>44</v>
      </c>
      <c r="E18" s="57" t="s">
        <v>147</v>
      </c>
      <c r="F18" s="57" t="s">
        <v>148</v>
      </c>
      <c r="G18" s="57" t="s">
        <v>11</v>
      </c>
      <c r="H18" s="57" t="s">
        <v>11</v>
      </c>
      <c r="I18" s="57" t="s">
        <v>144</v>
      </c>
      <c r="J18" s="57" t="s">
        <v>145</v>
      </c>
      <c r="K18" s="40"/>
      <c r="L18" s="40"/>
      <c r="M18" s="40"/>
      <c r="N18" s="8">
        <f t="shared" si="0"/>
        <v>45808</v>
      </c>
      <c r="O18" s="8">
        <f t="shared" si="1"/>
        <v>45808</v>
      </c>
      <c r="P18" s="8">
        <f t="shared" si="2"/>
        <v>0</v>
      </c>
    </row>
    <row r="19" spans="1:16" ht="28.8" hidden="1" x14ac:dyDescent="0.3">
      <c r="A19" s="57" t="s">
        <v>149</v>
      </c>
      <c r="B19" s="57" t="s">
        <v>42</v>
      </c>
      <c r="C19" s="57" t="s">
        <v>142</v>
      </c>
      <c r="D19" s="57" t="s">
        <v>44</v>
      </c>
      <c r="E19" s="57" t="s">
        <v>150</v>
      </c>
      <c r="F19" s="57" t="s">
        <v>151</v>
      </c>
      <c r="G19" s="57" t="s">
        <v>11</v>
      </c>
      <c r="H19" s="57" t="s">
        <v>11</v>
      </c>
      <c r="I19" s="57" t="s">
        <v>144</v>
      </c>
      <c r="J19" s="57" t="s">
        <v>145</v>
      </c>
      <c r="K19" s="40"/>
      <c r="L19" s="40"/>
      <c r="M19" s="40"/>
      <c r="N19" s="8">
        <f t="shared" si="0"/>
        <v>45808</v>
      </c>
      <c r="O19" s="8">
        <f t="shared" si="1"/>
        <v>45808</v>
      </c>
      <c r="P19" s="8">
        <f t="shared" si="2"/>
        <v>0</v>
      </c>
    </row>
    <row r="20" spans="1:16" ht="28.8" hidden="1" x14ac:dyDescent="0.3">
      <c r="A20" s="57" t="s">
        <v>152</v>
      </c>
      <c r="B20" s="57" t="s">
        <v>42</v>
      </c>
      <c r="C20" s="57" t="s">
        <v>142</v>
      </c>
      <c r="D20" s="57" t="s">
        <v>44</v>
      </c>
      <c r="E20" s="57" t="s">
        <v>86</v>
      </c>
      <c r="F20" s="57" t="s">
        <v>153</v>
      </c>
      <c r="G20" s="57" t="s">
        <v>11</v>
      </c>
      <c r="H20" s="57" t="s">
        <v>11</v>
      </c>
      <c r="I20" s="57" t="s">
        <v>144</v>
      </c>
      <c r="J20" s="57" t="s">
        <v>145</v>
      </c>
      <c r="K20" s="40"/>
      <c r="L20" s="40"/>
      <c r="M20" s="40"/>
      <c r="N20" s="8">
        <f t="shared" si="0"/>
        <v>45808</v>
      </c>
      <c r="O20" s="8">
        <f t="shared" si="1"/>
        <v>45808</v>
      </c>
      <c r="P20" s="8">
        <f t="shared" si="2"/>
        <v>0</v>
      </c>
    </row>
    <row r="21" spans="1:16" ht="28.8" hidden="1" x14ac:dyDescent="0.3">
      <c r="A21" s="57" t="s">
        <v>154</v>
      </c>
      <c r="B21" s="57" t="s">
        <v>42</v>
      </c>
      <c r="C21" s="57" t="s">
        <v>142</v>
      </c>
      <c r="D21" s="57" t="s">
        <v>44</v>
      </c>
      <c r="E21" s="57" t="s">
        <v>86</v>
      </c>
      <c r="F21" s="57" t="s">
        <v>155</v>
      </c>
      <c r="G21" s="57" t="s">
        <v>11</v>
      </c>
      <c r="H21" s="57" t="s">
        <v>11</v>
      </c>
      <c r="I21" s="57" t="s">
        <v>144</v>
      </c>
      <c r="J21" s="57" t="s">
        <v>145</v>
      </c>
      <c r="K21" s="40"/>
      <c r="L21" s="40"/>
      <c r="M21" s="40"/>
      <c r="N21" s="8">
        <f t="shared" si="0"/>
        <v>45808</v>
      </c>
      <c r="O21" s="8">
        <f t="shared" si="1"/>
        <v>45808</v>
      </c>
      <c r="P21" s="8">
        <f t="shared" si="2"/>
        <v>0</v>
      </c>
    </row>
    <row r="22" spans="1:16" ht="43.2" hidden="1" x14ac:dyDescent="0.3">
      <c r="A22" s="57" t="s">
        <v>156</v>
      </c>
      <c r="B22" s="57" t="s">
        <v>42</v>
      </c>
      <c r="C22" s="57" t="s">
        <v>142</v>
      </c>
      <c r="D22" s="57" t="s">
        <v>44</v>
      </c>
      <c r="E22" s="57" t="s">
        <v>157</v>
      </c>
      <c r="F22" s="57" t="s">
        <v>158</v>
      </c>
      <c r="G22" s="57" t="s">
        <v>21</v>
      </c>
      <c r="H22" s="58">
        <v>46082</v>
      </c>
      <c r="I22" s="57" t="s">
        <v>144</v>
      </c>
      <c r="J22" s="57" t="s">
        <v>145</v>
      </c>
      <c r="K22" s="40" t="s">
        <v>159</v>
      </c>
      <c r="L22" s="40" t="s">
        <v>160</v>
      </c>
      <c r="M22" s="40" t="s">
        <v>161</v>
      </c>
      <c r="N22" s="8">
        <f t="shared" si="0"/>
        <v>46053</v>
      </c>
      <c r="O22" s="8">
        <f t="shared" si="1"/>
        <v>46112</v>
      </c>
      <c r="P22" s="8">
        <f t="shared" si="2"/>
        <v>0</v>
      </c>
    </row>
    <row r="23" spans="1:16" ht="28.8" hidden="1" x14ac:dyDescent="0.3">
      <c r="A23" s="57" t="s">
        <v>162</v>
      </c>
      <c r="B23" s="57" t="s">
        <v>102</v>
      </c>
      <c r="C23" s="57" t="s">
        <v>115</v>
      </c>
      <c r="D23" s="57" t="s">
        <v>104</v>
      </c>
      <c r="E23" s="57" t="s">
        <v>163</v>
      </c>
      <c r="F23" s="57" t="s">
        <v>164</v>
      </c>
      <c r="G23" s="57" t="s">
        <v>13</v>
      </c>
      <c r="H23" s="57" t="s">
        <v>22</v>
      </c>
      <c r="I23" s="57" t="s">
        <v>144</v>
      </c>
      <c r="J23" s="57" t="s">
        <v>145</v>
      </c>
      <c r="K23" s="40"/>
      <c r="L23" s="40"/>
      <c r="M23" s="40"/>
      <c r="N23" s="8">
        <f t="shared" si="0"/>
        <v>45838</v>
      </c>
      <c r="O23" s="8">
        <f t="shared" si="1"/>
        <v>46081</v>
      </c>
      <c r="P23" s="8">
        <f t="shared" si="2"/>
        <v>0</v>
      </c>
    </row>
    <row r="24" spans="1:16" ht="28.8" hidden="1" x14ac:dyDescent="0.3">
      <c r="A24" s="57" t="s">
        <v>165</v>
      </c>
      <c r="B24" s="57" t="s">
        <v>166</v>
      </c>
      <c r="C24" s="57" t="s">
        <v>167</v>
      </c>
      <c r="D24" s="57" t="s">
        <v>168</v>
      </c>
      <c r="E24" s="57" t="s">
        <v>86</v>
      </c>
      <c r="F24" s="57" t="s">
        <v>169</v>
      </c>
      <c r="G24" s="57" t="s">
        <v>65</v>
      </c>
      <c r="H24" s="57" t="s">
        <v>65</v>
      </c>
      <c r="I24" s="57" t="s">
        <v>144</v>
      </c>
      <c r="J24" s="57" t="s">
        <v>145</v>
      </c>
      <c r="K24" s="40"/>
      <c r="L24" s="40"/>
      <c r="M24" s="40"/>
      <c r="N24" s="8">
        <f t="shared" si="0"/>
        <v>45930</v>
      </c>
      <c r="O24" s="8">
        <f t="shared" si="1"/>
        <v>45930</v>
      </c>
      <c r="P24" s="8">
        <f t="shared" si="2"/>
        <v>0</v>
      </c>
    </row>
    <row r="25" spans="1:16" ht="28.8" hidden="1" x14ac:dyDescent="0.3">
      <c r="A25" s="57" t="s">
        <v>170</v>
      </c>
      <c r="B25" s="57" t="s">
        <v>166</v>
      </c>
      <c r="C25" s="57" t="s">
        <v>167</v>
      </c>
      <c r="D25" s="57" t="s">
        <v>168</v>
      </c>
      <c r="E25" s="57" t="s">
        <v>171</v>
      </c>
      <c r="F25" s="57" t="s">
        <v>172</v>
      </c>
      <c r="G25" s="57" t="s">
        <v>19</v>
      </c>
      <c r="H25" s="57" t="s">
        <v>19</v>
      </c>
      <c r="I25" s="57" t="s">
        <v>144</v>
      </c>
      <c r="J25" s="57" t="s">
        <v>145</v>
      </c>
      <c r="K25" s="40"/>
      <c r="L25" s="40"/>
      <c r="M25" s="40"/>
      <c r="N25" s="8">
        <f t="shared" si="0"/>
        <v>45991</v>
      </c>
      <c r="O25" s="8">
        <f t="shared" si="1"/>
        <v>45991</v>
      </c>
      <c r="P25" s="8">
        <f t="shared" si="2"/>
        <v>0</v>
      </c>
    </row>
    <row r="26" spans="1:16" s="36" customFormat="1" ht="43.2" hidden="1" x14ac:dyDescent="0.3">
      <c r="A26" s="57" t="s">
        <v>173</v>
      </c>
      <c r="B26" s="57" t="s">
        <v>174</v>
      </c>
      <c r="C26" s="57" t="s">
        <v>175</v>
      </c>
      <c r="D26" s="57" t="s">
        <v>176</v>
      </c>
      <c r="E26" s="57" t="s">
        <v>177</v>
      </c>
      <c r="F26" s="57" t="s">
        <v>178</v>
      </c>
      <c r="G26" s="57" t="s">
        <v>22</v>
      </c>
      <c r="H26" s="58">
        <v>46113</v>
      </c>
      <c r="I26" s="57" t="s">
        <v>144</v>
      </c>
      <c r="J26" s="57" t="s">
        <v>145</v>
      </c>
      <c r="K26" s="40"/>
      <c r="L26" s="40"/>
      <c r="M26" s="40"/>
      <c r="N26" s="8">
        <f t="shared" si="0"/>
        <v>46081</v>
      </c>
      <c r="O26" s="8">
        <f t="shared" si="1"/>
        <v>46142</v>
      </c>
      <c r="P26" s="8">
        <f t="shared" si="2"/>
        <v>0</v>
      </c>
    </row>
    <row r="27" spans="1:16" ht="43.2" hidden="1" x14ac:dyDescent="0.3">
      <c r="A27" s="57" t="s">
        <v>179</v>
      </c>
      <c r="B27" s="57" t="s">
        <v>174</v>
      </c>
      <c r="C27" s="57" t="s">
        <v>175</v>
      </c>
      <c r="D27" s="57" t="s">
        <v>176</v>
      </c>
      <c r="E27" s="57" t="s">
        <v>180</v>
      </c>
      <c r="F27" s="57" t="s">
        <v>181</v>
      </c>
      <c r="G27" s="57" t="s">
        <v>21</v>
      </c>
      <c r="H27" s="58">
        <v>46113</v>
      </c>
      <c r="I27" s="57" t="s">
        <v>144</v>
      </c>
      <c r="J27" s="57" t="s">
        <v>145</v>
      </c>
      <c r="K27" s="40"/>
      <c r="L27" s="40"/>
      <c r="M27" s="40"/>
      <c r="N27" s="8">
        <f t="shared" si="0"/>
        <v>46053</v>
      </c>
      <c r="O27" s="8">
        <f t="shared" si="1"/>
        <v>46142</v>
      </c>
      <c r="P27" s="8">
        <f t="shared" si="2"/>
        <v>0</v>
      </c>
    </row>
    <row r="28" spans="1:16" ht="28.8" hidden="1" x14ac:dyDescent="0.3">
      <c r="A28" s="57" t="s">
        <v>182</v>
      </c>
      <c r="B28" s="57" t="s">
        <v>183</v>
      </c>
      <c r="C28" s="57" t="s">
        <v>184</v>
      </c>
      <c r="D28" s="57" t="s">
        <v>185</v>
      </c>
      <c r="E28" s="57" t="s">
        <v>186</v>
      </c>
      <c r="F28" s="57" t="s">
        <v>187</v>
      </c>
      <c r="G28" s="57" t="s">
        <v>21</v>
      </c>
      <c r="H28" s="57" t="s">
        <v>22</v>
      </c>
      <c r="I28" s="57" t="s">
        <v>144</v>
      </c>
      <c r="J28" s="57" t="s">
        <v>145</v>
      </c>
      <c r="K28" s="40"/>
      <c r="L28" s="40"/>
      <c r="M28" s="40"/>
      <c r="N28" s="8">
        <f t="shared" si="0"/>
        <v>46053</v>
      </c>
      <c r="O28" s="8">
        <f t="shared" si="1"/>
        <v>46081</v>
      </c>
      <c r="P28" s="8">
        <f t="shared" si="2"/>
        <v>0</v>
      </c>
    </row>
    <row r="29" spans="1:16" ht="28.8" hidden="1" x14ac:dyDescent="0.3">
      <c r="A29" s="57" t="s">
        <v>188</v>
      </c>
      <c r="B29" s="57" t="s">
        <v>183</v>
      </c>
      <c r="C29" s="57" t="s">
        <v>184</v>
      </c>
      <c r="D29" s="57" t="s">
        <v>185</v>
      </c>
      <c r="E29" s="57" t="s">
        <v>189</v>
      </c>
      <c r="F29" s="57" t="s">
        <v>190</v>
      </c>
      <c r="G29" s="57" t="s">
        <v>18</v>
      </c>
      <c r="H29" s="57" t="s">
        <v>22</v>
      </c>
      <c r="I29" s="57" t="s">
        <v>144</v>
      </c>
      <c r="J29" s="57" t="s">
        <v>145</v>
      </c>
      <c r="K29" s="40"/>
      <c r="L29" s="40"/>
      <c r="M29" s="40"/>
      <c r="N29" s="8">
        <f t="shared" si="0"/>
        <v>45961</v>
      </c>
      <c r="O29" s="8">
        <f t="shared" si="1"/>
        <v>46081</v>
      </c>
      <c r="P29" s="8">
        <f t="shared" si="2"/>
        <v>0</v>
      </c>
    </row>
    <row r="30" spans="1:16" ht="28.8" hidden="1" x14ac:dyDescent="0.3">
      <c r="A30" s="57" t="s">
        <v>191</v>
      </c>
      <c r="B30" s="57" t="s">
        <v>60</v>
      </c>
      <c r="C30" s="57" t="s">
        <v>192</v>
      </c>
      <c r="D30" s="57" t="s">
        <v>62</v>
      </c>
      <c r="E30" s="57" t="s">
        <v>193</v>
      </c>
      <c r="F30" s="57" t="s">
        <v>194</v>
      </c>
      <c r="G30" s="57" t="s">
        <v>22</v>
      </c>
      <c r="H30" s="57" t="s">
        <v>22</v>
      </c>
      <c r="I30" s="57" t="s">
        <v>144</v>
      </c>
      <c r="J30" s="57" t="s">
        <v>145</v>
      </c>
      <c r="K30" s="40"/>
      <c r="L30" s="40"/>
      <c r="M30" s="40"/>
      <c r="N30" s="8">
        <f t="shared" si="0"/>
        <v>46081</v>
      </c>
      <c r="O30" s="8">
        <f t="shared" si="1"/>
        <v>46081</v>
      </c>
      <c r="P30" s="8">
        <f t="shared" si="2"/>
        <v>0</v>
      </c>
    </row>
    <row r="31" spans="1:16" ht="28.8" hidden="1" x14ac:dyDescent="0.3">
      <c r="A31" s="57" t="s">
        <v>162</v>
      </c>
      <c r="B31" s="57" t="s">
        <v>60</v>
      </c>
      <c r="C31" s="57" t="s">
        <v>195</v>
      </c>
      <c r="D31" s="57" t="s">
        <v>62</v>
      </c>
      <c r="E31" s="57" t="s">
        <v>196</v>
      </c>
      <c r="F31" s="57" t="s">
        <v>197</v>
      </c>
      <c r="G31" s="57" t="s">
        <v>22</v>
      </c>
      <c r="H31" s="57" t="s">
        <v>22</v>
      </c>
      <c r="I31" s="57" t="s">
        <v>144</v>
      </c>
      <c r="J31" s="57" t="s">
        <v>145</v>
      </c>
      <c r="K31" s="40"/>
      <c r="L31" s="40"/>
      <c r="M31" s="40"/>
      <c r="N31" s="8">
        <f t="shared" si="0"/>
        <v>46081</v>
      </c>
      <c r="O31" s="8">
        <f t="shared" si="1"/>
        <v>46081</v>
      </c>
      <c r="P31" s="8">
        <f t="shared" si="2"/>
        <v>0</v>
      </c>
    </row>
    <row r="32" spans="1:16" ht="28.8" hidden="1" x14ac:dyDescent="0.3">
      <c r="A32" s="57" t="s">
        <v>198</v>
      </c>
      <c r="B32" s="57" t="s">
        <v>199</v>
      </c>
      <c r="C32" s="57" t="s">
        <v>200</v>
      </c>
      <c r="D32" s="57" t="s">
        <v>201</v>
      </c>
      <c r="E32" s="57" t="s">
        <v>202</v>
      </c>
      <c r="F32" s="57" t="s">
        <v>203</v>
      </c>
      <c r="G32" s="57" t="s">
        <v>13</v>
      </c>
      <c r="H32" s="57" t="s">
        <v>21</v>
      </c>
      <c r="I32" s="57" t="s">
        <v>144</v>
      </c>
      <c r="J32" s="57" t="s">
        <v>145</v>
      </c>
      <c r="K32" s="40"/>
      <c r="L32" s="40"/>
      <c r="M32" s="40"/>
      <c r="N32" s="8">
        <f t="shared" si="0"/>
        <v>45838</v>
      </c>
      <c r="O32" s="8">
        <f t="shared" si="1"/>
        <v>46053</v>
      </c>
      <c r="P32" s="8">
        <f t="shared" si="2"/>
        <v>0</v>
      </c>
    </row>
    <row r="33" spans="1:16" ht="28.8" hidden="1" x14ac:dyDescent="0.3">
      <c r="A33" s="57" t="s">
        <v>204</v>
      </c>
      <c r="B33" s="57" t="s">
        <v>166</v>
      </c>
      <c r="C33" s="57" t="s">
        <v>167</v>
      </c>
      <c r="D33" s="57" t="s">
        <v>205</v>
      </c>
      <c r="E33" s="57" t="s">
        <v>206</v>
      </c>
      <c r="F33" s="57" t="s">
        <v>207</v>
      </c>
      <c r="G33" s="57" t="s">
        <v>21</v>
      </c>
      <c r="H33" s="57" t="s">
        <v>22</v>
      </c>
      <c r="I33" s="57" t="s">
        <v>144</v>
      </c>
      <c r="J33" s="57" t="s">
        <v>145</v>
      </c>
      <c r="K33" s="40"/>
      <c r="L33" s="40"/>
      <c r="M33" s="40"/>
      <c r="N33" s="8">
        <f t="shared" si="0"/>
        <v>46053</v>
      </c>
      <c r="O33" s="8">
        <f t="shared" si="1"/>
        <v>46081</v>
      </c>
      <c r="P33" s="8">
        <f t="shared" si="2"/>
        <v>0</v>
      </c>
    </row>
    <row r="34" spans="1:16" ht="28.8" hidden="1" x14ac:dyDescent="0.3">
      <c r="A34" s="57" t="s">
        <v>208</v>
      </c>
      <c r="B34" s="57" t="s">
        <v>199</v>
      </c>
      <c r="C34" s="57" t="s">
        <v>200</v>
      </c>
      <c r="D34" s="57" t="s">
        <v>209</v>
      </c>
      <c r="E34" s="57" t="s">
        <v>210</v>
      </c>
      <c r="F34" s="57" t="s">
        <v>211</v>
      </c>
      <c r="G34" s="57" t="s">
        <v>21</v>
      </c>
      <c r="H34" s="57" t="s">
        <v>21</v>
      </c>
      <c r="I34" s="57" t="s">
        <v>144</v>
      </c>
      <c r="J34" s="57" t="s">
        <v>145</v>
      </c>
      <c r="K34" s="40"/>
      <c r="L34" s="40"/>
      <c r="M34" s="40"/>
      <c r="N34" s="8">
        <f t="shared" si="0"/>
        <v>46053</v>
      </c>
      <c r="O34" s="8">
        <f t="shared" si="1"/>
        <v>46053</v>
      </c>
      <c r="P34" s="8">
        <f t="shared" si="2"/>
        <v>0</v>
      </c>
    </row>
    <row r="35" spans="1:16" ht="28.8" hidden="1" x14ac:dyDescent="0.3">
      <c r="A35" s="57" t="s">
        <v>212</v>
      </c>
      <c r="B35" s="57" t="s">
        <v>213</v>
      </c>
      <c r="C35" s="57" t="s">
        <v>214</v>
      </c>
      <c r="D35" s="57" t="s">
        <v>125</v>
      </c>
      <c r="E35" s="57" t="s">
        <v>215</v>
      </c>
      <c r="F35" s="57" t="s">
        <v>216</v>
      </c>
      <c r="G35" s="57" t="s">
        <v>23</v>
      </c>
      <c r="H35" s="59" t="s">
        <v>88</v>
      </c>
      <c r="I35" s="57" t="s">
        <v>144</v>
      </c>
      <c r="J35" s="57" t="s">
        <v>145</v>
      </c>
      <c r="K35" s="40" t="s">
        <v>217</v>
      </c>
      <c r="L35" s="40" t="s">
        <v>218</v>
      </c>
      <c r="M35" s="40" t="s">
        <v>144</v>
      </c>
      <c r="N35" s="8">
        <f t="shared" si="0"/>
        <v>46112</v>
      </c>
      <c r="O35" s="8">
        <f t="shared" si="1"/>
        <v>46234</v>
      </c>
      <c r="P35" s="8">
        <f t="shared" si="2"/>
        <v>0</v>
      </c>
    </row>
    <row r="36" spans="1:16" ht="28.8" hidden="1" x14ac:dyDescent="0.3">
      <c r="A36" s="57" t="s">
        <v>122</v>
      </c>
      <c r="B36" s="57" t="s">
        <v>123</v>
      </c>
      <c r="C36" s="57" t="s">
        <v>219</v>
      </c>
      <c r="D36" s="57" t="s">
        <v>125</v>
      </c>
      <c r="E36" s="57" t="s">
        <v>220</v>
      </c>
      <c r="F36" s="57" t="s">
        <v>221</v>
      </c>
      <c r="G36" s="57" t="s">
        <v>21</v>
      </c>
      <c r="H36" s="57" t="s">
        <v>21</v>
      </c>
      <c r="I36" s="57" t="s">
        <v>144</v>
      </c>
      <c r="J36" s="57" t="s">
        <v>145</v>
      </c>
      <c r="K36" s="40"/>
      <c r="L36" s="40"/>
      <c r="M36" s="40"/>
      <c r="N36" s="8">
        <f t="shared" si="0"/>
        <v>46053</v>
      </c>
      <c r="O36" s="8">
        <f t="shared" si="1"/>
        <v>46053</v>
      </c>
      <c r="P36" s="8">
        <f t="shared" si="2"/>
        <v>0</v>
      </c>
    </row>
    <row r="37" spans="1:16" ht="28.8" hidden="1" x14ac:dyDescent="0.3">
      <c r="A37" s="57" t="s">
        <v>222</v>
      </c>
      <c r="B37" s="57" t="s">
        <v>199</v>
      </c>
      <c r="C37" s="57" t="s">
        <v>200</v>
      </c>
      <c r="D37" s="57" t="s">
        <v>125</v>
      </c>
      <c r="E37" s="57" t="s">
        <v>210</v>
      </c>
      <c r="F37" s="57" t="s">
        <v>223</v>
      </c>
      <c r="G37" s="57" t="s">
        <v>21</v>
      </c>
      <c r="H37" s="57" t="s">
        <v>22</v>
      </c>
      <c r="I37" s="57" t="s">
        <v>144</v>
      </c>
      <c r="J37" s="57" t="s">
        <v>145</v>
      </c>
      <c r="K37" s="40"/>
      <c r="L37" s="40"/>
      <c r="M37" s="40"/>
      <c r="N37" s="8">
        <f t="shared" si="0"/>
        <v>46053</v>
      </c>
      <c r="O37" s="8">
        <f t="shared" si="1"/>
        <v>46081</v>
      </c>
      <c r="P37" s="8">
        <f t="shared" si="2"/>
        <v>0</v>
      </c>
    </row>
    <row r="38" spans="1:16" ht="28.8" hidden="1" x14ac:dyDescent="0.3">
      <c r="A38" s="57" t="s">
        <v>224</v>
      </c>
      <c r="B38" s="57" t="s">
        <v>69</v>
      </c>
      <c r="C38" s="57" t="s">
        <v>225</v>
      </c>
      <c r="D38" s="57" t="s">
        <v>78</v>
      </c>
      <c r="E38" s="57" t="s">
        <v>86</v>
      </c>
      <c r="F38" s="57" t="s">
        <v>226</v>
      </c>
      <c r="G38" s="57" t="s">
        <v>22</v>
      </c>
      <c r="H38" s="58">
        <v>46082</v>
      </c>
      <c r="I38" s="57" t="s">
        <v>144</v>
      </c>
      <c r="J38" s="57" t="s">
        <v>145</v>
      </c>
      <c r="K38" s="40"/>
      <c r="L38" s="40"/>
      <c r="M38" s="40"/>
      <c r="N38" s="8">
        <f t="shared" si="0"/>
        <v>46081</v>
      </c>
      <c r="O38" s="8">
        <f t="shared" si="1"/>
        <v>46112</v>
      </c>
      <c r="P38" s="8">
        <f t="shared" si="2"/>
        <v>0</v>
      </c>
    </row>
    <row r="39" spans="1:16" ht="28.8" hidden="1" x14ac:dyDescent="0.3">
      <c r="A39" s="57" t="s">
        <v>227</v>
      </c>
      <c r="B39" s="57" t="s">
        <v>228</v>
      </c>
      <c r="C39" s="57" t="s">
        <v>229</v>
      </c>
      <c r="D39" s="57" t="s">
        <v>230</v>
      </c>
      <c r="E39" s="57" t="s">
        <v>231</v>
      </c>
      <c r="F39" s="57" t="s">
        <v>232</v>
      </c>
      <c r="G39" s="58">
        <v>45839</v>
      </c>
      <c r="H39" s="57" t="s">
        <v>21</v>
      </c>
      <c r="I39" s="57" t="s">
        <v>144</v>
      </c>
      <c r="J39" s="57" t="s">
        <v>145</v>
      </c>
      <c r="K39" s="40"/>
      <c r="L39" s="40"/>
      <c r="M39" s="40"/>
      <c r="N39" s="8">
        <f t="shared" si="0"/>
        <v>45869</v>
      </c>
      <c r="O39" s="8">
        <f t="shared" si="1"/>
        <v>46053</v>
      </c>
      <c r="P39" s="8">
        <f t="shared" si="2"/>
        <v>0</v>
      </c>
    </row>
    <row r="40" spans="1:16" ht="28.8" hidden="1" x14ac:dyDescent="0.3">
      <c r="A40" s="57" t="s">
        <v>233</v>
      </c>
      <c r="B40" s="57" t="s">
        <v>183</v>
      </c>
      <c r="C40" s="57" t="s">
        <v>184</v>
      </c>
      <c r="D40" s="57" t="s">
        <v>185</v>
      </c>
      <c r="E40" s="57" t="s">
        <v>189</v>
      </c>
      <c r="F40" s="57" t="s">
        <v>234</v>
      </c>
      <c r="G40" s="57" t="s">
        <v>21</v>
      </c>
      <c r="H40" s="57" t="s">
        <v>21</v>
      </c>
      <c r="I40" s="57" t="s">
        <v>235</v>
      </c>
      <c r="J40" s="57" t="s">
        <v>145</v>
      </c>
      <c r="K40" s="40" t="s">
        <v>236</v>
      </c>
      <c r="L40" s="40" t="s">
        <v>237</v>
      </c>
      <c r="M40" s="40" t="s">
        <v>238</v>
      </c>
    </row>
    <row r="41" spans="1:16" ht="28.8" hidden="1" x14ac:dyDescent="0.3">
      <c r="A41" s="57" t="s">
        <v>239</v>
      </c>
      <c r="B41" s="57" t="s">
        <v>60</v>
      </c>
      <c r="C41" s="57" t="s">
        <v>240</v>
      </c>
      <c r="D41" s="57" t="s">
        <v>62</v>
      </c>
      <c r="E41" s="57" t="s">
        <v>241</v>
      </c>
      <c r="F41" s="57" t="s">
        <v>242</v>
      </c>
      <c r="G41" s="57" t="s">
        <v>22</v>
      </c>
      <c r="H41" s="57" t="s">
        <v>22</v>
      </c>
      <c r="I41" s="57" t="s">
        <v>235</v>
      </c>
      <c r="J41" s="57" t="s">
        <v>145</v>
      </c>
      <c r="K41" s="40"/>
      <c r="L41" s="40"/>
      <c r="M41" s="40"/>
    </row>
    <row r="42" spans="1:16" ht="43.2" hidden="1" x14ac:dyDescent="0.3">
      <c r="A42" s="57" t="s">
        <v>243</v>
      </c>
      <c r="B42" s="57" t="s">
        <v>42</v>
      </c>
      <c r="C42" s="57" t="s">
        <v>142</v>
      </c>
      <c r="D42" s="57" t="s">
        <v>44</v>
      </c>
      <c r="E42" s="57" t="s">
        <v>86</v>
      </c>
      <c r="F42" s="57" t="s">
        <v>244</v>
      </c>
      <c r="G42" s="57" t="s">
        <v>22</v>
      </c>
      <c r="H42" s="57" t="s">
        <v>22</v>
      </c>
      <c r="I42" s="57" t="s">
        <v>144</v>
      </c>
      <c r="J42" s="57"/>
      <c r="K42" s="40" t="s">
        <v>245</v>
      </c>
      <c r="L42" s="40" t="s">
        <v>246</v>
      </c>
      <c r="M42" s="40" t="s">
        <v>144</v>
      </c>
      <c r="N42" s="8">
        <f t="shared" ref="N42:N73" si="3">IFERROR(EOMONTH(G42,0),IFERROR(EOMONTH(DATEVALUE("1 "&amp;G42),0),""))</f>
        <v>46081</v>
      </c>
      <c r="O42" s="8">
        <f t="shared" ref="O42:O73" si="4">IF(LEFT(TRIM(I42),6)="Closed",IFERROR(EOMONTH(H42,0),IFERROR(EOMONTH(DATEVALUE("1 "&amp;H42),0),"")),"")</f>
        <v>46081</v>
      </c>
      <c r="P42" s="8">
        <f t="shared" ref="P42:P73" si="5">IF(OR(LEFT(TRIM(I42),4)="Open",TRIM(I42)="Monitoring",TRIM(I42)="Ongoing"),1,0)</f>
        <v>0</v>
      </c>
    </row>
    <row r="43" spans="1:16" ht="43.2" hidden="1" x14ac:dyDescent="0.3">
      <c r="A43" s="57" t="s">
        <v>247</v>
      </c>
      <c r="B43" s="57" t="s">
        <v>248</v>
      </c>
      <c r="C43" s="57" t="s">
        <v>249</v>
      </c>
      <c r="D43" s="57" t="s">
        <v>250</v>
      </c>
      <c r="E43" s="57" t="s">
        <v>251</v>
      </c>
      <c r="F43" s="57" t="s">
        <v>252</v>
      </c>
      <c r="G43" s="57" t="s">
        <v>21</v>
      </c>
      <c r="H43" s="58">
        <v>46143</v>
      </c>
      <c r="I43" s="57" t="s">
        <v>144</v>
      </c>
      <c r="J43" s="57"/>
      <c r="K43" s="40" t="s">
        <v>253</v>
      </c>
      <c r="L43" s="40" t="s">
        <v>254</v>
      </c>
      <c r="M43" s="40" t="s">
        <v>144</v>
      </c>
      <c r="N43" s="8">
        <f t="shared" si="3"/>
        <v>46053</v>
      </c>
      <c r="O43" s="8">
        <f t="shared" si="4"/>
        <v>46173</v>
      </c>
      <c r="P43" s="8">
        <f t="shared" si="5"/>
        <v>0</v>
      </c>
    </row>
    <row r="44" spans="1:16" ht="57.6" hidden="1" x14ac:dyDescent="0.3">
      <c r="A44" s="57" t="s">
        <v>255</v>
      </c>
      <c r="B44" s="57" t="s">
        <v>256</v>
      </c>
      <c r="C44" s="57" t="s">
        <v>257</v>
      </c>
      <c r="D44" s="57" t="s">
        <v>258</v>
      </c>
      <c r="E44" s="57" t="s">
        <v>259</v>
      </c>
      <c r="F44" s="57" t="s">
        <v>260</v>
      </c>
      <c r="G44" s="58">
        <v>46082</v>
      </c>
      <c r="H44" s="58">
        <v>46143</v>
      </c>
      <c r="I44" s="57" t="s">
        <v>144</v>
      </c>
      <c r="J44" s="57"/>
      <c r="K44" s="40" t="s">
        <v>261</v>
      </c>
      <c r="L44" s="40" t="s">
        <v>218</v>
      </c>
      <c r="M44" s="40" t="s">
        <v>144</v>
      </c>
      <c r="N44" s="8">
        <f t="shared" si="3"/>
        <v>46112</v>
      </c>
      <c r="O44" s="8">
        <f t="shared" si="4"/>
        <v>46173</v>
      </c>
      <c r="P44" s="8">
        <f t="shared" si="5"/>
        <v>0</v>
      </c>
    </row>
    <row r="45" spans="1:16" s="36" customFormat="1" ht="57.6" hidden="1" x14ac:dyDescent="0.3">
      <c r="A45" s="57" t="s">
        <v>262</v>
      </c>
      <c r="B45" s="57" t="s">
        <v>174</v>
      </c>
      <c r="C45" s="57" t="s">
        <v>263</v>
      </c>
      <c r="D45" s="57" t="s">
        <v>78</v>
      </c>
      <c r="E45" s="57" t="s">
        <v>86</v>
      </c>
      <c r="F45" s="57" t="s">
        <v>264</v>
      </c>
      <c r="G45" s="58">
        <v>46113</v>
      </c>
      <c r="H45" s="58" t="s">
        <v>88</v>
      </c>
      <c r="I45" s="57" t="s">
        <v>144</v>
      </c>
      <c r="J45" s="57"/>
      <c r="K45" s="40" t="s">
        <v>265</v>
      </c>
      <c r="L45" s="40" t="s">
        <v>266</v>
      </c>
      <c r="M45" s="40" t="s">
        <v>51</v>
      </c>
      <c r="N45" s="8">
        <f t="shared" si="3"/>
        <v>46142</v>
      </c>
      <c r="O45" s="8">
        <f t="shared" si="4"/>
        <v>46234</v>
      </c>
      <c r="P45" s="8">
        <f t="shared" si="5"/>
        <v>0</v>
      </c>
    </row>
    <row r="46" spans="1:16" ht="72" hidden="1" x14ac:dyDescent="0.3">
      <c r="A46" s="57" t="s">
        <v>267</v>
      </c>
      <c r="B46" s="57" t="s">
        <v>69</v>
      </c>
      <c r="C46" s="57" t="s">
        <v>268</v>
      </c>
      <c r="D46" s="57" t="s">
        <v>78</v>
      </c>
      <c r="E46" s="57" t="s">
        <v>86</v>
      </c>
      <c r="F46" s="57" t="s">
        <v>269</v>
      </c>
      <c r="G46" s="58">
        <v>46143</v>
      </c>
      <c r="H46" s="58">
        <v>46143</v>
      </c>
      <c r="I46" s="57" t="s">
        <v>144</v>
      </c>
      <c r="J46" s="57"/>
      <c r="K46" s="44"/>
      <c r="L46" s="40"/>
      <c r="M46" s="40"/>
      <c r="N46" s="8">
        <f t="shared" si="3"/>
        <v>46173</v>
      </c>
      <c r="O46" s="8">
        <f t="shared" si="4"/>
        <v>46173</v>
      </c>
      <c r="P46" s="8">
        <f t="shared" si="5"/>
        <v>0</v>
      </c>
    </row>
    <row r="47" spans="1:16" ht="28.8" hidden="1" x14ac:dyDescent="0.3">
      <c r="A47" s="57" t="s">
        <v>227</v>
      </c>
      <c r="B47" s="57" t="s">
        <v>228</v>
      </c>
      <c r="C47" s="57" t="s">
        <v>229</v>
      </c>
      <c r="D47" s="57" t="s">
        <v>230</v>
      </c>
      <c r="E47" s="57" t="s">
        <v>86</v>
      </c>
      <c r="F47" s="57" t="s">
        <v>270</v>
      </c>
      <c r="G47" s="57" t="s">
        <v>65</v>
      </c>
      <c r="H47" s="60">
        <v>46143</v>
      </c>
      <c r="I47" s="57" t="s">
        <v>144</v>
      </c>
      <c r="J47" s="57"/>
      <c r="K47" s="40" t="s">
        <v>271</v>
      </c>
      <c r="L47" s="40" t="s">
        <v>218</v>
      </c>
      <c r="M47" s="40" t="s">
        <v>144</v>
      </c>
      <c r="N47" s="8">
        <f t="shared" si="3"/>
        <v>45930</v>
      </c>
      <c r="O47" s="8">
        <f t="shared" si="4"/>
        <v>46173</v>
      </c>
      <c r="P47" s="8">
        <f t="shared" si="5"/>
        <v>0</v>
      </c>
    </row>
    <row r="48" spans="1:16" x14ac:dyDescent="0.3">
      <c r="G48" s="34"/>
      <c r="H48" s="34"/>
      <c r="N48" s="8">
        <f t="shared" si="3"/>
        <v>31</v>
      </c>
      <c r="O48" s="8" t="str">
        <f t="shared" si="4"/>
        <v/>
      </c>
      <c r="P48" s="8">
        <f t="shared" si="5"/>
        <v>0</v>
      </c>
    </row>
    <row r="49" spans="7:16" x14ac:dyDescent="0.3">
      <c r="G49" s="34"/>
      <c r="H49" s="34"/>
      <c r="N49" s="8">
        <f t="shared" si="3"/>
        <v>31</v>
      </c>
      <c r="O49" s="8" t="str">
        <f t="shared" si="4"/>
        <v/>
      </c>
      <c r="P49" s="8">
        <f t="shared" si="5"/>
        <v>0</v>
      </c>
    </row>
    <row r="50" spans="7:16" x14ac:dyDescent="0.3">
      <c r="G50" s="34"/>
      <c r="H50" s="34"/>
      <c r="N50" s="8">
        <f t="shared" si="3"/>
        <v>31</v>
      </c>
      <c r="O50" s="8" t="str">
        <f t="shared" si="4"/>
        <v/>
      </c>
      <c r="P50" s="8">
        <f t="shared" si="5"/>
        <v>0</v>
      </c>
    </row>
    <row r="51" spans="7:16" x14ac:dyDescent="0.3">
      <c r="G51" s="34"/>
      <c r="H51" s="34"/>
      <c r="N51" s="8">
        <f t="shared" si="3"/>
        <v>31</v>
      </c>
      <c r="O51" s="8" t="str">
        <f t="shared" si="4"/>
        <v/>
      </c>
      <c r="P51" s="8">
        <f t="shared" si="5"/>
        <v>0</v>
      </c>
    </row>
    <row r="52" spans="7:16" x14ac:dyDescent="0.3">
      <c r="G52" s="34"/>
      <c r="H52" s="34"/>
      <c r="N52" s="8">
        <f t="shared" si="3"/>
        <v>31</v>
      </c>
      <c r="O52" s="8" t="str">
        <f t="shared" si="4"/>
        <v/>
      </c>
      <c r="P52" s="8">
        <f t="shared" si="5"/>
        <v>0</v>
      </c>
    </row>
    <row r="53" spans="7:16" x14ac:dyDescent="0.3">
      <c r="G53" s="34"/>
      <c r="H53" s="34"/>
      <c r="N53" s="8">
        <f t="shared" si="3"/>
        <v>31</v>
      </c>
      <c r="O53" s="8" t="str">
        <f t="shared" si="4"/>
        <v/>
      </c>
      <c r="P53" s="8">
        <f t="shared" si="5"/>
        <v>0</v>
      </c>
    </row>
    <row r="54" spans="7:16" x14ac:dyDescent="0.3">
      <c r="G54" s="34"/>
      <c r="H54" s="34"/>
      <c r="N54" s="8">
        <f t="shared" si="3"/>
        <v>31</v>
      </c>
      <c r="O54" s="8" t="str">
        <f t="shared" si="4"/>
        <v/>
      </c>
      <c r="P54" s="8">
        <f t="shared" si="5"/>
        <v>0</v>
      </c>
    </row>
    <row r="55" spans="7:16" x14ac:dyDescent="0.3">
      <c r="G55" s="34"/>
      <c r="H55" s="34"/>
      <c r="N55" s="8">
        <f t="shared" si="3"/>
        <v>31</v>
      </c>
      <c r="O55" s="8" t="str">
        <f t="shared" si="4"/>
        <v/>
      </c>
      <c r="P55" s="8">
        <f t="shared" si="5"/>
        <v>0</v>
      </c>
    </row>
    <row r="56" spans="7:16" x14ac:dyDescent="0.3">
      <c r="G56" s="34"/>
      <c r="H56" s="34"/>
      <c r="N56" s="8">
        <f t="shared" si="3"/>
        <v>31</v>
      </c>
      <c r="O56" s="8" t="str">
        <f t="shared" si="4"/>
        <v/>
      </c>
      <c r="P56" s="8">
        <f t="shared" si="5"/>
        <v>0</v>
      </c>
    </row>
    <row r="57" spans="7:16" x14ac:dyDescent="0.3">
      <c r="G57" s="34"/>
      <c r="H57" s="34"/>
      <c r="N57" s="8">
        <f t="shared" si="3"/>
        <v>31</v>
      </c>
      <c r="O57" s="8" t="str">
        <f t="shared" si="4"/>
        <v/>
      </c>
      <c r="P57" s="8">
        <f t="shared" si="5"/>
        <v>0</v>
      </c>
    </row>
    <row r="58" spans="7:16" x14ac:dyDescent="0.3">
      <c r="G58" s="34"/>
      <c r="H58" s="34"/>
      <c r="N58" s="8">
        <f t="shared" si="3"/>
        <v>31</v>
      </c>
      <c r="O58" s="8" t="str">
        <f t="shared" si="4"/>
        <v/>
      </c>
      <c r="P58" s="8">
        <f t="shared" si="5"/>
        <v>0</v>
      </c>
    </row>
    <row r="59" spans="7:16" x14ac:dyDescent="0.3">
      <c r="G59" s="34"/>
      <c r="H59" s="34"/>
      <c r="N59" s="8">
        <f t="shared" si="3"/>
        <v>31</v>
      </c>
      <c r="O59" s="8" t="str">
        <f t="shared" si="4"/>
        <v/>
      </c>
      <c r="P59" s="8">
        <f t="shared" si="5"/>
        <v>0</v>
      </c>
    </row>
    <row r="60" spans="7:16" x14ac:dyDescent="0.3">
      <c r="G60" s="34"/>
      <c r="H60" s="34"/>
      <c r="N60" s="8">
        <f t="shared" si="3"/>
        <v>31</v>
      </c>
      <c r="O60" s="8" t="str">
        <f t="shared" si="4"/>
        <v/>
      </c>
      <c r="P60" s="8">
        <f t="shared" si="5"/>
        <v>0</v>
      </c>
    </row>
    <row r="61" spans="7:16" x14ac:dyDescent="0.3">
      <c r="G61" s="34"/>
      <c r="H61" s="34"/>
      <c r="N61" s="8">
        <f t="shared" si="3"/>
        <v>31</v>
      </c>
      <c r="O61" s="8" t="str">
        <f t="shared" si="4"/>
        <v/>
      </c>
      <c r="P61" s="8">
        <f t="shared" si="5"/>
        <v>0</v>
      </c>
    </row>
    <row r="62" spans="7:16" x14ac:dyDescent="0.3">
      <c r="G62" s="34"/>
      <c r="H62" s="34"/>
      <c r="N62" s="8">
        <f t="shared" si="3"/>
        <v>31</v>
      </c>
      <c r="O62" s="8" t="str">
        <f t="shared" si="4"/>
        <v/>
      </c>
      <c r="P62" s="8">
        <f t="shared" si="5"/>
        <v>0</v>
      </c>
    </row>
    <row r="63" spans="7:16" x14ac:dyDescent="0.3">
      <c r="G63" s="34"/>
      <c r="H63" s="34"/>
      <c r="N63" s="8">
        <f t="shared" si="3"/>
        <v>31</v>
      </c>
      <c r="O63" s="8" t="str">
        <f t="shared" si="4"/>
        <v/>
      </c>
      <c r="P63" s="8">
        <f t="shared" si="5"/>
        <v>0</v>
      </c>
    </row>
    <row r="64" spans="7:16" x14ac:dyDescent="0.3">
      <c r="G64" s="34"/>
      <c r="H64" s="34"/>
      <c r="N64" s="8">
        <f t="shared" si="3"/>
        <v>31</v>
      </c>
      <c r="O64" s="8" t="str">
        <f t="shared" si="4"/>
        <v/>
      </c>
      <c r="P64" s="8">
        <f t="shared" si="5"/>
        <v>0</v>
      </c>
    </row>
    <row r="65" spans="7:16" x14ac:dyDescent="0.3">
      <c r="G65" s="34"/>
      <c r="H65" s="34"/>
      <c r="N65" s="8">
        <f t="shared" si="3"/>
        <v>31</v>
      </c>
      <c r="O65" s="8" t="str">
        <f t="shared" si="4"/>
        <v/>
      </c>
      <c r="P65" s="8">
        <f t="shared" si="5"/>
        <v>0</v>
      </c>
    </row>
    <row r="66" spans="7:16" x14ac:dyDescent="0.3">
      <c r="G66" s="34"/>
      <c r="H66" s="34"/>
      <c r="N66" s="8">
        <f t="shared" si="3"/>
        <v>31</v>
      </c>
      <c r="O66" s="8" t="str">
        <f t="shared" si="4"/>
        <v/>
      </c>
      <c r="P66" s="8">
        <f t="shared" si="5"/>
        <v>0</v>
      </c>
    </row>
    <row r="67" spans="7:16" x14ac:dyDescent="0.3">
      <c r="G67" s="34"/>
      <c r="H67" s="34"/>
      <c r="N67" s="8">
        <f t="shared" si="3"/>
        <v>31</v>
      </c>
      <c r="O67" s="8" t="str">
        <f t="shared" si="4"/>
        <v/>
      </c>
      <c r="P67" s="8">
        <f t="shared" si="5"/>
        <v>0</v>
      </c>
    </row>
    <row r="68" spans="7:16" x14ac:dyDescent="0.3">
      <c r="G68" s="34"/>
      <c r="H68" s="34"/>
      <c r="N68" s="8">
        <f t="shared" si="3"/>
        <v>31</v>
      </c>
      <c r="O68" s="8" t="str">
        <f t="shared" si="4"/>
        <v/>
      </c>
      <c r="P68" s="8">
        <f t="shared" si="5"/>
        <v>0</v>
      </c>
    </row>
    <row r="69" spans="7:16" x14ac:dyDescent="0.3">
      <c r="G69" s="34"/>
      <c r="H69" s="34"/>
      <c r="N69" s="8">
        <f t="shared" si="3"/>
        <v>31</v>
      </c>
      <c r="O69" s="8" t="str">
        <f t="shared" si="4"/>
        <v/>
      </c>
      <c r="P69" s="8">
        <f t="shared" si="5"/>
        <v>0</v>
      </c>
    </row>
    <row r="70" spans="7:16" x14ac:dyDescent="0.3">
      <c r="G70" s="34"/>
      <c r="H70" s="34"/>
      <c r="N70" s="8">
        <f t="shared" si="3"/>
        <v>31</v>
      </c>
      <c r="O70" s="8" t="str">
        <f t="shared" si="4"/>
        <v/>
      </c>
      <c r="P70" s="8">
        <f t="shared" si="5"/>
        <v>0</v>
      </c>
    </row>
    <row r="71" spans="7:16" x14ac:dyDescent="0.3">
      <c r="G71" s="34"/>
      <c r="H71" s="34"/>
      <c r="N71" s="8">
        <f t="shared" si="3"/>
        <v>31</v>
      </c>
      <c r="O71" s="8" t="str">
        <f t="shared" si="4"/>
        <v/>
      </c>
      <c r="P71" s="8">
        <f t="shared" si="5"/>
        <v>0</v>
      </c>
    </row>
    <row r="72" spans="7:16" x14ac:dyDescent="0.3">
      <c r="G72" s="34"/>
      <c r="H72" s="34"/>
      <c r="N72" s="8">
        <f t="shared" si="3"/>
        <v>31</v>
      </c>
      <c r="O72" s="8" t="str">
        <f t="shared" si="4"/>
        <v/>
      </c>
      <c r="P72" s="8">
        <f t="shared" si="5"/>
        <v>0</v>
      </c>
    </row>
    <row r="73" spans="7:16" x14ac:dyDescent="0.3">
      <c r="G73" s="34"/>
      <c r="H73" s="34"/>
      <c r="N73" s="8">
        <f t="shared" si="3"/>
        <v>31</v>
      </c>
      <c r="O73" s="8" t="str">
        <f t="shared" si="4"/>
        <v/>
      </c>
      <c r="P73" s="8">
        <f t="shared" si="5"/>
        <v>0</v>
      </c>
    </row>
    <row r="74" spans="7:16" x14ac:dyDescent="0.3">
      <c r="G74" s="34"/>
      <c r="H74" s="34"/>
      <c r="N74" s="8">
        <f t="shared" ref="N74:N100" si="6">IFERROR(EOMONTH(G74,0),IFERROR(EOMONTH(DATEVALUE("1 "&amp;G74),0),""))</f>
        <v>31</v>
      </c>
      <c r="O74" s="8" t="str">
        <f t="shared" ref="O74:O100" si="7">IF(LEFT(TRIM(I74),6)="Closed",IFERROR(EOMONTH(H74,0),IFERROR(EOMONTH(DATEVALUE("1 "&amp;H74),0),"")),"")</f>
        <v/>
      </c>
      <c r="P74" s="8">
        <f t="shared" ref="P74:P100" si="8">IF(OR(LEFT(TRIM(I74),4)="Open",TRIM(I74)="Monitoring",TRIM(I74)="Ongoing"),1,0)</f>
        <v>0</v>
      </c>
    </row>
    <row r="75" spans="7:16" x14ac:dyDescent="0.3">
      <c r="G75" s="34"/>
      <c r="H75" s="34"/>
      <c r="N75" s="8">
        <f t="shared" si="6"/>
        <v>31</v>
      </c>
      <c r="O75" s="8" t="str">
        <f t="shared" si="7"/>
        <v/>
      </c>
      <c r="P75" s="8">
        <f t="shared" si="8"/>
        <v>0</v>
      </c>
    </row>
    <row r="76" spans="7:16" x14ac:dyDescent="0.3">
      <c r="G76" s="34"/>
      <c r="H76" s="34"/>
      <c r="N76" s="8">
        <f t="shared" si="6"/>
        <v>31</v>
      </c>
      <c r="O76" s="8" t="str">
        <f t="shared" si="7"/>
        <v/>
      </c>
      <c r="P76" s="8">
        <f t="shared" si="8"/>
        <v>0</v>
      </c>
    </row>
    <row r="77" spans="7:16" x14ac:dyDescent="0.3">
      <c r="G77" s="34"/>
      <c r="H77" s="34"/>
      <c r="N77" s="8">
        <f t="shared" si="6"/>
        <v>31</v>
      </c>
      <c r="O77" s="8" t="str">
        <f t="shared" si="7"/>
        <v/>
      </c>
      <c r="P77" s="8">
        <f t="shared" si="8"/>
        <v>0</v>
      </c>
    </row>
    <row r="78" spans="7:16" x14ac:dyDescent="0.3">
      <c r="G78" s="34"/>
      <c r="H78" s="34"/>
      <c r="N78" s="8">
        <f t="shared" si="6"/>
        <v>31</v>
      </c>
      <c r="O78" s="8" t="str">
        <f t="shared" si="7"/>
        <v/>
      </c>
      <c r="P78" s="8">
        <f t="shared" si="8"/>
        <v>0</v>
      </c>
    </row>
    <row r="79" spans="7:16" x14ac:dyDescent="0.3">
      <c r="G79" s="34"/>
      <c r="H79" s="34"/>
      <c r="N79" s="8">
        <f t="shared" si="6"/>
        <v>31</v>
      </c>
      <c r="O79" s="8" t="str">
        <f t="shared" si="7"/>
        <v/>
      </c>
      <c r="P79" s="8">
        <f t="shared" si="8"/>
        <v>0</v>
      </c>
    </row>
    <row r="80" spans="7:16" x14ac:dyDescent="0.3">
      <c r="G80" s="34"/>
      <c r="H80" s="34"/>
      <c r="N80" s="8">
        <f t="shared" si="6"/>
        <v>31</v>
      </c>
      <c r="O80" s="8" t="str">
        <f t="shared" si="7"/>
        <v/>
      </c>
      <c r="P80" s="8">
        <f t="shared" si="8"/>
        <v>0</v>
      </c>
    </row>
    <row r="81" spans="7:16" x14ac:dyDescent="0.3">
      <c r="G81" s="34"/>
      <c r="H81" s="34"/>
      <c r="N81" s="8">
        <f t="shared" si="6"/>
        <v>31</v>
      </c>
      <c r="O81" s="8" t="str">
        <f t="shared" si="7"/>
        <v/>
      </c>
      <c r="P81" s="8">
        <f t="shared" si="8"/>
        <v>0</v>
      </c>
    </row>
    <row r="82" spans="7:16" x14ac:dyDescent="0.3">
      <c r="G82" s="34"/>
      <c r="H82" s="34"/>
      <c r="N82" s="8">
        <f t="shared" si="6"/>
        <v>31</v>
      </c>
      <c r="O82" s="8" t="str">
        <f t="shared" si="7"/>
        <v/>
      </c>
      <c r="P82" s="8">
        <f t="shared" si="8"/>
        <v>0</v>
      </c>
    </row>
    <row r="83" spans="7:16" x14ac:dyDescent="0.3">
      <c r="G83" s="34"/>
      <c r="H83" s="34"/>
      <c r="N83" s="8">
        <f t="shared" si="6"/>
        <v>31</v>
      </c>
      <c r="O83" s="8" t="str">
        <f t="shared" si="7"/>
        <v/>
      </c>
      <c r="P83" s="8">
        <f t="shared" si="8"/>
        <v>0</v>
      </c>
    </row>
    <row r="84" spans="7:16" x14ac:dyDescent="0.3">
      <c r="G84" s="34"/>
      <c r="H84" s="34"/>
      <c r="N84" s="8">
        <f t="shared" si="6"/>
        <v>31</v>
      </c>
      <c r="O84" s="8" t="str">
        <f t="shared" si="7"/>
        <v/>
      </c>
      <c r="P84" s="8">
        <f t="shared" si="8"/>
        <v>0</v>
      </c>
    </row>
    <row r="85" spans="7:16" x14ac:dyDescent="0.3">
      <c r="G85" s="34"/>
      <c r="H85" s="34"/>
      <c r="N85" s="8">
        <f t="shared" si="6"/>
        <v>31</v>
      </c>
      <c r="O85" s="8" t="str">
        <f t="shared" si="7"/>
        <v/>
      </c>
      <c r="P85" s="8">
        <f t="shared" si="8"/>
        <v>0</v>
      </c>
    </row>
    <row r="86" spans="7:16" x14ac:dyDescent="0.3">
      <c r="G86" s="34"/>
      <c r="H86" s="34"/>
      <c r="N86" s="8">
        <f t="shared" si="6"/>
        <v>31</v>
      </c>
      <c r="O86" s="8" t="str">
        <f t="shared" si="7"/>
        <v/>
      </c>
      <c r="P86" s="8">
        <f t="shared" si="8"/>
        <v>0</v>
      </c>
    </row>
    <row r="87" spans="7:16" x14ac:dyDescent="0.3">
      <c r="G87" s="34"/>
      <c r="H87" s="34"/>
      <c r="N87" s="8">
        <f t="shared" si="6"/>
        <v>31</v>
      </c>
      <c r="O87" s="8" t="str">
        <f t="shared" si="7"/>
        <v/>
      </c>
      <c r="P87" s="8">
        <f t="shared" si="8"/>
        <v>0</v>
      </c>
    </row>
    <row r="88" spans="7:16" x14ac:dyDescent="0.3">
      <c r="G88" s="34"/>
      <c r="H88" s="34"/>
      <c r="N88" s="8">
        <f t="shared" si="6"/>
        <v>31</v>
      </c>
      <c r="O88" s="8" t="str">
        <f t="shared" si="7"/>
        <v/>
      </c>
      <c r="P88" s="8">
        <f t="shared" si="8"/>
        <v>0</v>
      </c>
    </row>
    <row r="89" spans="7:16" x14ac:dyDescent="0.3">
      <c r="G89" s="34"/>
      <c r="H89" s="34"/>
      <c r="N89" s="8">
        <f t="shared" si="6"/>
        <v>31</v>
      </c>
      <c r="O89" s="8" t="str">
        <f t="shared" si="7"/>
        <v/>
      </c>
      <c r="P89" s="8">
        <f t="shared" si="8"/>
        <v>0</v>
      </c>
    </row>
    <row r="90" spans="7:16" x14ac:dyDescent="0.3">
      <c r="G90" s="34"/>
      <c r="H90" s="34"/>
      <c r="N90" s="8">
        <f t="shared" si="6"/>
        <v>31</v>
      </c>
      <c r="O90" s="8" t="str">
        <f t="shared" si="7"/>
        <v/>
      </c>
      <c r="P90" s="8">
        <f t="shared" si="8"/>
        <v>0</v>
      </c>
    </row>
    <row r="91" spans="7:16" x14ac:dyDescent="0.3">
      <c r="G91" s="34"/>
      <c r="H91" s="34"/>
      <c r="N91" s="8">
        <f t="shared" si="6"/>
        <v>31</v>
      </c>
      <c r="O91" s="8" t="str">
        <f t="shared" si="7"/>
        <v/>
      </c>
      <c r="P91" s="8">
        <f t="shared" si="8"/>
        <v>0</v>
      </c>
    </row>
    <row r="92" spans="7:16" x14ac:dyDescent="0.3">
      <c r="G92" s="34"/>
      <c r="H92" s="34"/>
      <c r="N92" s="8">
        <f t="shared" si="6"/>
        <v>31</v>
      </c>
      <c r="O92" s="8" t="str">
        <f t="shared" si="7"/>
        <v/>
      </c>
      <c r="P92" s="8">
        <f t="shared" si="8"/>
        <v>0</v>
      </c>
    </row>
    <row r="93" spans="7:16" x14ac:dyDescent="0.3">
      <c r="G93" s="34"/>
      <c r="H93" s="34"/>
      <c r="N93" s="8">
        <f t="shared" si="6"/>
        <v>31</v>
      </c>
      <c r="O93" s="8" t="str">
        <f t="shared" si="7"/>
        <v/>
      </c>
      <c r="P93" s="8">
        <f t="shared" si="8"/>
        <v>0</v>
      </c>
    </row>
    <row r="94" spans="7:16" x14ac:dyDescent="0.3">
      <c r="G94" s="34"/>
      <c r="H94" s="34"/>
      <c r="N94" s="8">
        <f t="shared" si="6"/>
        <v>31</v>
      </c>
      <c r="O94" s="8" t="str">
        <f t="shared" si="7"/>
        <v/>
      </c>
      <c r="P94" s="8">
        <f t="shared" si="8"/>
        <v>0</v>
      </c>
    </row>
    <row r="95" spans="7:16" x14ac:dyDescent="0.3">
      <c r="G95" s="34"/>
      <c r="H95" s="34"/>
      <c r="N95" s="8">
        <f t="shared" si="6"/>
        <v>31</v>
      </c>
      <c r="O95" s="8" t="str">
        <f t="shared" si="7"/>
        <v/>
      </c>
      <c r="P95" s="8">
        <f t="shared" si="8"/>
        <v>0</v>
      </c>
    </row>
    <row r="96" spans="7:16" x14ac:dyDescent="0.3">
      <c r="G96" s="34"/>
      <c r="H96" s="34"/>
      <c r="N96" s="8">
        <f t="shared" si="6"/>
        <v>31</v>
      </c>
      <c r="O96" s="8" t="str">
        <f t="shared" si="7"/>
        <v/>
      </c>
      <c r="P96" s="8">
        <f t="shared" si="8"/>
        <v>0</v>
      </c>
    </row>
    <row r="97" spans="7:16" x14ac:dyDescent="0.3">
      <c r="G97" s="34"/>
      <c r="H97" s="34"/>
      <c r="N97" s="8">
        <f t="shared" si="6"/>
        <v>31</v>
      </c>
      <c r="O97" s="8" t="str">
        <f t="shared" si="7"/>
        <v/>
      </c>
      <c r="P97" s="8">
        <f t="shared" si="8"/>
        <v>0</v>
      </c>
    </row>
    <row r="98" spans="7:16" x14ac:dyDescent="0.3">
      <c r="G98" s="34"/>
      <c r="H98" s="34"/>
      <c r="N98" s="8">
        <f t="shared" si="6"/>
        <v>31</v>
      </c>
      <c r="O98" s="8" t="str">
        <f t="shared" si="7"/>
        <v/>
      </c>
      <c r="P98" s="8">
        <f t="shared" si="8"/>
        <v>0</v>
      </c>
    </row>
    <row r="99" spans="7:16" x14ac:dyDescent="0.3">
      <c r="G99" s="34"/>
      <c r="H99" s="34"/>
      <c r="N99" s="8">
        <f t="shared" si="6"/>
        <v>31</v>
      </c>
      <c r="O99" s="8" t="str">
        <f t="shared" si="7"/>
        <v/>
      </c>
      <c r="P99" s="8">
        <f t="shared" si="8"/>
        <v>0</v>
      </c>
    </row>
    <row r="100" spans="7:16" x14ac:dyDescent="0.3">
      <c r="G100" s="34"/>
      <c r="H100" s="34"/>
      <c r="N100" s="8">
        <f t="shared" si="6"/>
        <v>31</v>
      </c>
      <c r="O100" s="8" t="str">
        <f t="shared" si="7"/>
        <v/>
      </c>
      <c r="P100" s="8">
        <f t="shared" si="8"/>
        <v>0</v>
      </c>
    </row>
    <row r="101" spans="7:16" x14ac:dyDescent="0.3">
      <c r="G101" s="34"/>
      <c r="H101" s="34"/>
    </row>
    <row r="102" spans="7:16" x14ac:dyDescent="0.3">
      <c r="G102" s="34"/>
      <c r="H102" s="34"/>
    </row>
    <row r="103" spans="7:16" x14ac:dyDescent="0.3">
      <c r="G103" s="34"/>
      <c r="H103" s="34"/>
    </row>
    <row r="104" spans="7:16" x14ac:dyDescent="0.3">
      <c r="G104" s="34"/>
      <c r="H104" s="34"/>
    </row>
    <row r="105" spans="7:16" x14ac:dyDescent="0.3">
      <c r="G105" s="34"/>
      <c r="H105" s="34"/>
    </row>
    <row r="106" spans="7:16" x14ac:dyDescent="0.3">
      <c r="G106" s="34"/>
      <c r="H106" s="34"/>
    </row>
    <row r="107" spans="7:16" x14ac:dyDescent="0.3">
      <c r="G107" s="34"/>
      <c r="H107" s="34"/>
    </row>
    <row r="108" spans="7:16" x14ac:dyDescent="0.3">
      <c r="G108" s="34"/>
      <c r="H108" s="34"/>
    </row>
    <row r="109" spans="7:16" x14ac:dyDescent="0.3">
      <c r="G109" s="34"/>
      <c r="H109" s="34"/>
    </row>
    <row r="110" spans="7:16" x14ac:dyDescent="0.3">
      <c r="G110" s="34"/>
      <c r="H110" s="34"/>
    </row>
    <row r="111" spans="7:16" x14ac:dyDescent="0.3">
      <c r="G111" s="34"/>
      <c r="H111" s="34"/>
    </row>
    <row r="112" spans="7:16" x14ac:dyDescent="0.3">
      <c r="G112" s="34"/>
      <c r="H112" s="34"/>
    </row>
    <row r="113" spans="7:8" x14ac:dyDescent="0.3">
      <c r="G113" s="34"/>
      <c r="H113" s="34"/>
    </row>
    <row r="114" spans="7:8" x14ac:dyDescent="0.3">
      <c r="G114" s="34"/>
      <c r="H114" s="34"/>
    </row>
    <row r="115" spans="7:8" x14ac:dyDescent="0.3">
      <c r="G115" s="34"/>
      <c r="H115" s="34"/>
    </row>
    <row r="116" spans="7:8" x14ac:dyDescent="0.3">
      <c r="G116" s="34"/>
      <c r="H116" s="34"/>
    </row>
    <row r="117" spans="7:8" x14ac:dyDescent="0.3">
      <c r="G117" s="34"/>
      <c r="H117" s="34"/>
    </row>
    <row r="118" spans="7:8" x14ac:dyDescent="0.3">
      <c r="G118" s="34"/>
      <c r="H118" s="34"/>
    </row>
    <row r="119" spans="7:8" x14ac:dyDescent="0.3">
      <c r="G119" s="34"/>
      <c r="H119" s="34"/>
    </row>
    <row r="120" spans="7:8" x14ac:dyDescent="0.3">
      <c r="G120" s="34"/>
      <c r="H120" s="34"/>
    </row>
    <row r="121" spans="7:8" x14ac:dyDescent="0.3">
      <c r="G121" s="34"/>
      <c r="H121" s="34"/>
    </row>
    <row r="122" spans="7:8" x14ac:dyDescent="0.3">
      <c r="G122" s="34"/>
      <c r="H122" s="34"/>
    </row>
    <row r="123" spans="7:8" x14ac:dyDescent="0.3">
      <c r="G123" s="34"/>
      <c r="H123" s="34"/>
    </row>
    <row r="124" spans="7:8" x14ac:dyDescent="0.3">
      <c r="G124" s="34"/>
      <c r="H124" s="34"/>
    </row>
    <row r="125" spans="7:8" x14ac:dyDescent="0.3">
      <c r="G125" s="34"/>
      <c r="H125" s="34"/>
    </row>
    <row r="126" spans="7:8" x14ac:dyDescent="0.3">
      <c r="G126" s="34"/>
      <c r="H126" s="34"/>
    </row>
    <row r="127" spans="7:8" x14ac:dyDescent="0.3">
      <c r="G127" s="34"/>
      <c r="H127" s="34"/>
    </row>
    <row r="128" spans="7:8" x14ac:dyDescent="0.3">
      <c r="G128" s="34"/>
      <c r="H128" s="34"/>
    </row>
    <row r="129" spans="7:8" x14ac:dyDescent="0.3">
      <c r="G129" s="34"/>
      <c r="H129" s="34"/>
    </row>
    <row r="130" spans="7:8" x14ac:dyDescent="0.3">
      <c r="G130" s="34"/>
      <c r="H130" s="34"/>
    </row>
    <row r="131" spans="7:8" x14ac:dyDescent="0.3">
      <c r="G131" s="34"/>
      <c r="H131" s="34"/>
    </row>
    <row r="132" spans="7:8" x14ac:dyDescent="0.3">
      <c r="G132" s="34"/>
      <c r="H132" s="34"/>
    </row>
    <row r="133" spans="7:8" x14ac:dyDescent="0.3">
      <c r="G133" s="34"/>
      <c r="H133" s="34"/>
    </row>
    <row r="134" spans="7:8" x14ac:dyDescent="0.3">
      <c r="G134" s="34"/>
      <c r="H134" s="34"/>
    </row>
    <row r="135" spans="7:8" x14ac:dyDescent="0.3">
      <c r="G135" s="34"/>
      <c r="H135" s="34"/>
    </row>
    <row r="136" spans="7:8" x14ac:dyDescent="0.3">
      <c r="G136" s="34"/>
      <c r="H136" s="34"/>
    </row>
    <row r="137" spans="7:8" x14ac:dyDescent="0.3">
      <c r="G137" s="34"/>
      <c r="H137" s="34"/>
    </row>
    <row r="138" spans="7:8" x14ac:dyDescent="0.3">
      <c r="G138" s="34"/>
      <c r="H138" s="34"/>
    </row>
    <row r="139" spans="7:8" x14ac:dyDescent="0.3">
      <c r="G139" s="34"/>
      <c r="H139" s="34"/>
    </row>
    <row r="140" spans="7:8" x14ac:dyDescent="0.3">
      <c r="G140" s="34"/>
      <c r="H140" s="34"/>
    </row>
    <row r="141" spans="7:8" x14ac:dyDescent="0.3">
      <c r="G141" s="34"/>
      <c r="H141" s="34"/>
    </row>
    <row r="142" spans="7:8" x14ac:dyDescent="0.3">
      <c r="G142" s="34"/>
      <c r="H142" s="34"/>
    </row>
    <row r="143" spans="7:8" x14ac:dyDescent="0.3">
      <c r="G143" s="34"/>
      <c r="H143" s="34"/>
    </row>
    <row r="144" spans="7:8" x14ac:dyDescent="0.3">
      <c r="G144" s="34"/>
      <c r="H144" s="34"/>
    </row>
    <row r="145" spans="7:8" x14ac:dyDescent="0.3">
      <c r="G145" s="34"/>
      <c r="H145" s="34"/>
    </row>
    <row r="146" spans="7:8" x14ac:dyDescent="0.3">
      <c r="G146" s="34"/>
      <c r="H146" s="34"/>
    </row>
    <row r="147" spans="7:8" x14ac:dyDescent="0.3">
      <c r="G147" s="34"/>
      <c r="H147" s="34"/>
    </row>
    <row r="148" spans="7:8" x14ac:dyDescent="0.3">
      <c r="G148" s="34"/>
      <c r="H148" s="34"/>
    </row>
    <row r="149" spans="7:8" x14ac:dyDescent="0.3">
      <c r="G149" s="34"/>
      <c r="H149" s="34"/>
    </row>
    <row r="150" spans="7:8" x14ac:dyDescent="0.3">
      <c r="G150" s="34"/>
      <c r="H150" s="34"/>
    </row>
    <row r="151" spans="7:8" x14ac:dyDescent="0.3">
      <c r="G151" s="34"/>
      <c r="H151" s="34"/>
    </row>
    <row r="152" spans="7:8" x14ac:dyDescent="0.3">
      <c r="G152" s="34"/>
      <c r="H152" s="34"/>
    </row>
    <row r="153" spans="7:8" x14ac:dyDescent="0.3">
      <c r="G153" s="34"/>
      <c r="H153" s="34"/>
    </row>
    <row r="154" spans="7:8" x14ac:dyDescent="0.3">
      <c r="G154" s="34"/>
      <c r="H154" s="34"/>
    </row>
    <row r="155" spans="7:8" x14ac:dyDescent="0.3">
      <c r="G155" s="34"/>
      <c r="H155" s="34"/>
    </row>
    <row r="156" spans="7:8" x14ac:dyDescent="0.3">
      <c r="G156" s="34"/>
      <c r="H156" s="34"/>
    </row>
    <row r="157" spans="7:8" x14ac:dyDescent="0.3">
      <c r="G157" s="34"/>
      <c r="H157" s="34"/>
    </row>
    <row r="158" spans="7:8" x14ac:dyDescent="0.3">
      <c r="G158" s="34"/>
      <c r="H158" s="34"/>
    </row>
    <row r="159" spans="7:8" x14ac:dyDescent="0.3">
      <c r="G159" s="34"/>
      <c r="H159" s="34"/>
    </row>
    <row r="160" spans="7:8" x14ac:dyDescent="0.3">
      <c r="G160" s="34"/>
      <c r="H160" s="34"/>
    </row>
    <row r="161" spans="7:8" x14ac:dyDescent="0.3">
      <c r="G161" s="34"/>
      <c r="H161" s="34"/>
    </row>
    <row r="162" spans="7:8" x14ac:dyDescent="0.3">
      <c r="G162" s="34"/>
      <c r="H162" s="34"/>
    </row>
    <row r="163" spans="7:8" x14ac:dyDescent="0.3">
      <c r="G163" s="34"/>
      <c r="H163" s="34"/>
    </row>
    <row r="164" spans="7:8" x14ac:dyDescent="0.3">
      <c r="G164" s="34"/>
      <c r="H164" s="34"/>
    </row>
    <row r="165" spans="7:8" x14ac:dyDescent="0.3">
      <c r="G165" s="34"/>
      <c r="H165" s="34"/>
    </row>
    <row r="166" spans="7:8" x14ac:dyDescent="0.3">
      <c r="G166" s="34"/>
      <c r="H166" s="34"/>
    </row>
    <row r="167" spans="7:8" x14ac:dyDescent="0.3">
      <c r="G167" s="34"/>
      <c r="H167" s="34"/>
    </row>
    <row r="168" spans="7:8" x14ac:dyDescent="0.3">
      <c r="G168" s="34"/>
      <c r="H168" s="34"/>
    </row>
    <row r="169" spans="7:8" x14ac:dyDescent="0.3">
      <c r="G169" s="34"/>
      <c r="H169" s="34"/>
    </row>
    <row r="170" spans="7:8" x14ac:dyDescent="0.3">
      <c r="G170" s="34"/>
      <c r="H170" s="34"/>
    </row>
    <row r="171" spans="7:8" x14ac:dyDescent="0.3">
      <c r="G171" s="34"/>
      <c r="H171" s="34"/>
    </row>
    <row r="172" spans="7:8" x14ac:dyDescent="0.3">
      <c r="G172" s="34"/>
      <c r="H172" s="34"/>
    </row>
    <row r="173" spans="7:8" x14ac:dyDescent="0.3">
      <c r="G173" s="34"/>
      <c r="H173" s="34"/>
    </row>
    <row r="174" spans="7:8" x14ac:dyDescent="0.3">
      <c r="G174" s="34"/>
      <c r="H174" s="34"/>
    </row>
    <row r="175" spans="7:8" x14ac:dyDescent="0.3">
      <c r="G175" s="34"/>
      <c r="H175" s="34"/>
    </row>
    <row r="176" spans="7:8" x14ac:dyDescent="0.3">
      <c r="G176" s="34"/>
      <c r="H176" s="34"/>
    </row>
    <row r="177" spans="7:8" x14ac:dyDescent="0.3">
      <c r="G177" s="34"/>
      <c r="H177" s="34"/>
    </row>
    <row r="178" spans="7:8" x14ac:dyDescent="0.3">
      <c r="G178" s="34"/>
      <c r="H178" s="34"/>
    </row>
    <row r="179" spans="7:8" x14ac:dyDescent="0.3">
      <c r="G179" s="34"/>
      <c r="H179" s="34"/>
    </row>
    <row r="180" spans="7:8" x14ac:dyDescent="0.3">
      <c r="G180" s="34"/>
      <c r="H180" s="34"/>
    </row>
    <row r="181" spans="7:8" x14ac:dyDescent="0.3">
      <c r="G181" s="34"/>
      <c r="H181" s="34"/>
    </row>
    <row r="182" spans="7:8" x14ac:dyDescent="0.3">
      <c r="G182" s="34"/>
      <c r="H182" s="34"/>
    </row>
    <row r="183" spans="7:8" x14ac:dyDescent="0.3">
      <c r="G183" s="34"/>
      <c r="H183" s="34"/>
    </row>
    <row r="184" spans="7:8" x14ac:dyDescent="0.3">
      <c r="G184" s="34"/>
      <c r="H184" s="34"/>
    </row>
    <row r="185" spans="7:8" x14ac:dyDescent="0.3">
      <c r="G185" s="34"/>
      <c r="H185" s="34"/>
    </row>
    <row r="186" spans="7:8" x14ac:dyDescent="0.3">
      <c r="G186" s="34"/>
      <c r="H186" s="34"/>
    </row>
    <row r="187" spans="7:8" x14ac:dyDescent="0.3">
      <c r="G187" s="34"/>
      <c r="H187" s="34"/>
    </row>
    <row r="188" spans="7:8" x14ac:dyDescent="0.3">
      <c r="G188" s="34"/>
      <c r="H188" s="34"/>
    </row>
    <row r="189" spans="7:8" x14ac:dyDescent="0.3">
      <c r="G189" s="34"/>
      <c r="H189" s="34"/>
    </row>
    <row r="190" spans="7:8" x14ac:dyDescent="0.3">
      <c r="G190" s="34"/>
      <c r="H190" s="34"/>
    </row>
    <row r="191" spans="7:8" x14ac:dyDescent="0.3">
      <c r="G191" s="34"/>
      <c r="H191" s="34"/>
    </row>
    <row r="192" spans="7:8" x14ac:dyDescent="0.3">
      <c r="G192" s="34"/>
      <c r="H192" s="34"/>
    </row>
    <row r="193" spans="7:8" x14ac:dyDescent="0.3">
      <c r="G193" s="34"/>
      <c r="H193" s="34"/>
    </row>
    <row r="194" spans="7:8" x14ac:dyDescent="0.3">
      <c r="G194" s="34"/>
      <c r="H194" s="34"/>
    </row>
    <row r="195" spans="7:8" x14ac:dyDescent="0.3">
      <c r="G195" s="34"/>
      <c r="H195" s="34"/>
    </row>
    <row r="196" spans="7:8" x14ac:dyDescent="0.3">
      <c r="G196" s="34"/>
      <c r="H196" s="34"/>
    </row>
    <row r="197" spans="7:8" x14ac:dyDescent="0.3">
      <c r="G197" s="34"/>
      <c r="H197" s="34"/>
    </row>
    <row r="198" spans="7:8" x14ac:dyDescent="0.3">
      <c r="G198" s="34"/>
      <c r="H198" s="34"/>
    </row>
    <row r="199" spans="7:8" x14ac:dyDescent="0.3">
      <c r="G199" s="34"/>
      <c r="H199" s="34"/>
    </row>
    <row r="200" spans="7:8" x14ac:dyDescent="0.3">
      <c r="G200" s="34"/>
      <c r="H200" s="34"/>
    </row>
    <row r="201" spans="7:8" x14ac:dyDescent="0.3">
      <c r="G201" s="34"/>
      <c r="H201" s="34"/>
    </row>
    <row r="202" spans="7:8" x14ac:dyDescent="0.3">
      <c r="G202" s="34"/>
      <c r="H202" s="34"/>
    </row>
    <row r="203" spans="7:8" x14ac:dyDescent="0.3">
      <c r="G203" s="34"/>
      <c r="H203" s="34"/>
    </row>
    <row r="204" spans="7:8" x14ac:dyDescent="0.3">
      <c r="G204" s="34"/>
      <c r="H204" s="34"/>
    </row>
    <row r="205" spans="7:8" x14ac:dyDescent="0.3">
      <c r="G205" s="34"/>
      <c r="H205" s="34"/>
    </row>
    <row r="206" spans="7:8" x14ac:dyDescent="0.3">
      <c r="G206" s="34"/>
      <c r="H206" s="34"/>
    </row>
    <row r="207" spans="7:8" x14ac:dyDescent="0.3">
      <c r="G207" s="34"/>
      <c r="H207" s="34"/>
    </row>
    <row r="208" spans="7:8" x14ac:dyDescent="0.3">
      <c r="G208" s="34"/>
      <c r="H208" s="34"/>
    </row>
    <row r="209" spans="7:8" x14ac:dyDescent="0.3">
      <c r="G209" s="34"/>
      <c r="H209" s="34"/>
    </row>
    <row r="210" spans="7:8" x14ac:dyDescent="0.3">
      <c r="G210" s="34"/>
      <c r="H210" s="34"/>
    </row>
    <row r="211" spans="7:8" x14ac:dyDescent="0.3">
      <c r="G211" s="34"/>
      <c r="H211" s="34"/>
    </row>
    <row r="212" spans="7:8" x14ac:dyDescent="0.3">
      <c r="G212" s="34"/>
      <c r="H212" s="34"/>
    </row>
    <row r="213" spans="7:8" x14ac:dyDescent="0.3">
      <c r="G213" s="34"/>
      <c r="H213" s="34"/>
    </row>
    <row r="214" spans="7:8" x14ac:dyDescent="0.3">
      <c r="G214" s="34"/>
      <c r="H214" s="34"/>
    </row>
    <row r="215" spans="7:8" x14ac:dyDescent="0.3">
      <c r="G215" s="34"/>
      <c r="H215" s="34"/>
    </row>
    <row r="216" spans="7:8" x14ac:dyDescent="0.3">
      <c r="G216" s="34"/>
      <c r="H216" s="34"/>
    </row>
    <row r="217" spans="7:8" x14ac:dyDescent="0.3">
      <c r="G217" s="34"/>
      <c r="H217" s="34"/>
    </row>
    <row r="218" spans="7:8" x14ac:dyDescent="0.3">
      <c r="G218" s="34"/>
      <c r="H218" s="34"/>
    </row>
    <row r="219" spans="7:8" x14ac:dyDescent="0.3">
      <c r="G219" s="34"/>
      <c r="H219" s="34"/>
    </row>
    <row r="220" spans="7:8" x14ac:dyDescent="0.3">
      <c r="G220" s="34"/>
      <c r="H220" s="34"/>
    </row>
    <row r="221" spans="7:8" x14ac:dyDescent="0.3">
      <c r="G221" s="34"/>
      <c r="H221" s="34"/>
    </row>
    <row r="222" spans="7:8" x14ac:dyDescent="0.3">
      <c r="G222" s="34"/>
      <c r="H222" s="34"/>
    </row>
    <row r="223" spans="7:8" x14ac:dyDescent="0.3">
      <c r="G223" s="34"/>
      <c r="H223" s="34"/>
    </row>
    <row r="224" spans="7:8" x14ac:dyDescent="0.3">
      <c r="G224" s="34"/>
      <c r="H224" s="34"/>
    </row>
    <row r="225" spans="7:8" x14ac:dyDescent="0.3">
      <c r="G225" s="34"/>
      <c r="H225" s="34"/>
    </row>
    <row r="226" spans="7:8" x14ac:dyDescent="0.3">
      <c r="G226" s="34"/>
      <c r="H226" s="34"/>
    </row>
    <row r="227" spans="7:8" x14ac:dyDescent="0.3">
      <c r="G227" s="34"/>
      <c r="H227" s="34"/>
    </row>
    <row r="228" spans="7:8" x14ac:dyDescent="0.3">
      <c r="G228" s="34"/>
      <c r="H228" s="34"/>
    </row>
    <row r="229" spans="7:8" x14ac:dyDescent="0.3">
      <c r="G229" s="34"/>
      <c r="H229" s="34"/>
    </row>
    <row r="230" spans="7:8" x14ac:dyDescent="0.3">
      <c r="G230" s="34"/>
      <c r="H230" s="34"/>
    </row>
    <row r="231" spans="7:8" x14ac:dyDescent="0.3">
      <c r="G231" s="34"/>
      <c r="H231" s="34"/>
    </row>
    <row r="232" spans="7:8" x14ac:dyDescent="0.3">
      <c r="G232" s="34"/>
      <c r="H232" s="34"/>
    </row>
    <row r="233" spans="7:8" x14ac:dyDescent="0.3">
      <c r="G233" s="34"/>
      <c r="H233" s="34"/>
    </row>
    <row r="234" spans="7:8" x14ac:dyDescent="0.3">
      <c r="G234" s="34"/>
      <c r="H234" s="34"/>
    </row>
    <row r="235" spans="7:8" x14ac:dyDescent="0.3">
      <c r="G235" s="34"/>
      <c r="H235" s="34"/>
    </row>
    <row r="236" spans="7:8" x14ac:dyDescent="0.3">
      <c r="G236" s="34"/>
      <c r="H236" s="34"/>
    </row>
    <row r="237" spans="7:8" x14ac:dyDescent="0.3">
      <c r="G237" s="34"/>
      <c r="H237" s="34"/>
    </row>
    <row r="238" spans="7:8" x14ac:dyDescent="0.3">
      <c r="G238" s="34"/>
      <c r="H238" s="34"/>
    </row>
    <row r="239" spans="7:8" x14ac:dyDescent="0.3">
      <c r="G239" s="34"/>
      <c r="H239" s="34"/>
    </row>
    <row r="240" spans="7:8" x14ac:dyDescent="0.3">
      <c r="G240" s="34"/>
      <c r="H240" s="34"/>
    </row>
    <row r="241" spans="7:8" x14ac:dyDescent="0.3">
      <c r="G241" s="34"/>
      <c r="H241" s="34"/>
    </row>
    <row r="242" spans="7:8" x14ac:dyDescent="0.3">
      <c r="G242" s="34"/>
      <c r="H242" s="34"/>
    </row>
    <row r="243" spans="7:8" x14ac:dyDescent="0.3">
      <c r="G243" s="34"/>
      <c r="H243" s="34"/>
    </row>
    <row r="244" spans="7:8" x14ac:dyDescent="0.3">
      <c r="G244" s="34"/>
      <c r="H244" s="34"/>
    </row>
    <row r="245" spans="7:8" x14ac:dyDescent="0.3">
      <c r="G245" s="34"/>
      <c r="H245" s="34"/>
    </row>
    <row r="246" spans="7:8" x14ac:dyDescent="0.3">
      <c r="G246" s="34"/>
      <c r="H246" s="34"/>
    </row>
    <row r="247" spans="7:8" x14ac:dyDescent="0.3">
      <c r="G247" s="34"/>
      <c r="H247" s="34"/>
    </row>
    <row r="248" spans="7:8" x14ac:dyDescent="0.3">
      <c r="G248" s="34"/>
      <c r="H248" s="34"/>
    </row>
    <row r="249" spans="7:8" x14ac:dyDescent="0.3">
      <c r="G249" s="34"/>
      <c r="H249" s="34"/>
    </row>
    <row r="250" spans="7:8" x14ac:dyDescent="0.3">
      <c r="G250" s="34"/>
      <c r="H250" s="34"/>
    </row>
    <row r="251" spans="7:8" x14ac:dyDescent="0.3">
      <c r="G251" s="34"/>
      <c r="H251" s="34"/>
    </row>
    <row r="252" spans="7:8" x14ac:dyDescent="0.3">
      <c r="G252" s="34"/>
      <c r="H252" s="34"/>
    </row>
    <row r="253" spans="7:8" x14ac:dyDescent="0.3">
      <c r="G253" s="34"/>
      <c r="H253" s="34"/>
    </row>
    <row r="254" spans="7:8" x14ac:dyDescent="0.3">
      <c r="G254" s="34"/>
      <c r="H254" s="34"/>
    </row>
    <row r="255" spans="7:8" x14ac:dyDescent="0.3">
      <c r="G255" s="34"/>
      <c r="H255" s="34"/>
    </row>
    <row r="256" spans="7:8" x14ac:dyDescent="0.3">
      <c r="G256" s="34"/>
      <c r="H256" s="34"/>
    </row>
    <row r="257" spans="7:8" x14ac:dyDescent="0.3">
      <c r="G257" s="34"/>
      <c r="H257" s="34"/>
    </row>
    <row r="258" spans="7:8" x14ac:dyDescent="0.3">
      <c r="G258" s="34"/>
      <c r="H258" s="34"/>
    </row>
    <row r="259" spans="7:8" x14ac:dyDescent="0.3">
      <c r="G259" s="34"/>
      <c r="H259" s="34"/>
    </row>
    <row r="260" spans="7:8" x14ac:dyDescent="0.3">
      <c r="G260" s="34"/>
      <c r="H260" s="34"/>
    </row>
    <row r="261" spans="7:8" x14ac:dyDescent="0.3">
      <c r="G261" s="34"/>
      <c r="H261" s="34"/>
    </row>
    <row r="262" spans="7:8" x14ac:dyDescent="0.3">
      <c r="G262" s="34"/>
      <c r="H262" s="34"/>
    </row>
    <row r="263" spans="7:8" x14ac:dyDescent="0.3">
      <c r="G263" s="34"/>
      <c r="H263" s="34"/>
    </row>
    <row r="264" spans="7:8" x14ac:dyDescent="0.3">
      <c r="G264" s="34"/>
      <c r="H264" s="34"/>
    </row>
    <row r="265" spans="7:8" x14ac:dyDescent="0.3">
      <c r="G265" s="34"/>
      <c r="H265" s="34"/>
    </row>
    <row r="266" spans="7:8" x14ac:dyDescent="0.3">
      <c r="G266" s="34"/>
      <c r="H266" s="34"/>
    </row>
    <row r="267" spans="7:8" x14ac:dyDescent="0.3">
      <c r="G267" s="34"/>
      <c r="H267" s="34"/>
    </row>
    <row r="268" spans="7:8" x14ac:dyDescent="0.3">
      <c r="G268" s="34"/>
      <c r="H268" s="34"/>
    </row>
    <row r="269" spans="7:8" x14ac:dyDescent="0.3">
      <c r="G269" s="34"/>
      <c r="H269" s="34"/>
    </row>
    <row r="270" spans="7:8" x14ac:dyDescent="0.3">
      <c r="G270" s="34"/>
      <c r="H270" s="34"/>
    </row>
    <row r="271" spans="7:8" x14ac:dyDescent="0.3">
      <c r="G271" s="34"/>
      <c r="H271" s="34"/>
    </row>
    <row r="272" spans="7:8" x14ac:dyDescent="0.3">
      <c r="G272" s="34"/>
      <c r="H272" s="34"/>
    </row>
    <row r="273" spans="7:8" x14ac:dyDescent="0.3">
      <c r="G273" s="34"/>
      <c r="H273" s="34"/>
    </row>
    <row r="274" spans="7:8" x14ac:dyDescent="0.3">
      <c r="G274" s="34"/>
      <c r="H274" s="34"/>
    </row>
    <row r="275" spans="7:8" x14ac:dyDescent="0.3">
      <c r="G275" s="34"/>
      <c r="H275" s="34"/>
    </row>
    <row r="276" spans="7:8" x14ac:dyDescent="0.3">
      <c r="G276" s="34"/>
      <c r="H276" s="34"/>
    </row>
    <row r="277" spans="7:8" x14ac:dyDescent="0.3">
      <c r="G277" s="34"/>
      <c r="H277" s="34"/>
    </row>
    <row r="278" spans="7:8" x14ac:dyDescent="0.3">
      <c r="G278" s="34"/>
      <c r="H278" s="34"/>
    </row>
    <row r="279" spans="7:8" x14ac:dyDescent="0.3">
      <c r="G279" s="34"/>
      <c r="H279" s="34"/>
    </row>
    <row r="280" spans="7:8" x14ac:dyDescent="0.3">
      <c r="G280" s="34"/>
      <c r="H280" s="34"/>
    </row>
    <row r="281" spans="7:8" x14ac:dyDescent="0.3">
      <c r="G281" s="34"/>
      <c r="H281" s="34"/>
    </row>
    <row r="282" spans="7:8" x14ac:dyDescent="0.3">
      <c r="G282" s="34"/>
      <c r="H282" s="34"/>
    </row>
    <row r="283" spans="7:8" x14ac:dyDescent="0.3">
      <c r="G283" s="34"/>
      <c r="H283" s="34"/>
    </row>
    <row r="284" spans="7:8" x14ac:dyDescent="0.3">
      <c r="G284" s="34"/>
      <c r="H284" s="34"/>
    </row>
    <row r="285" spans="7:8" x14ac:dyDescent="0.3">
      <c r="G285" s="34"/>
      <c r="H285" s="34"/>
    </row>
    <row r="286" spans="7:8" x14ac:dyDescent="0.3">
      <c r="G286" s="34"/>
      <c r="H286" s="34"/>
    </row>
    <row r="287" spans="7:8" x14ac:dyDescent="0.3">
      <c r="G287" s="34"/>
      <c r="H287" s="34"/>
    </row>
    <row r="288" spans="7:8" x14ac:dyDescent="0.3">
      <c r="G288" s="34"/>
      <c r="H288" s="34"/>
    </row>
    <row r="289" spans="7:8" x14ac:dyDescent="0.3">
      <c r="G289" s="34"/>
      <c r="H289" s="34"/>
    </row>
    <row r="290" spans="7:8" x14ac:dyDescent="0.3">
      <c r="G290" s="34"/>
      <c r="H290" s="34"/>
    </row>
    <row r="291" spans="7:8" x14ac:dyDescent="0.3">
      <c r="G291" s="34"/>
      <c r="H291" s="34"/>
    </row>
    <row r="292" spans="7:8" x14ac:dyDescent="0.3">
      <c r="G292" s="34"/>
      <c r="H292" s="34"/>
    </row>
    <row r="293" spans="7:8" x14ac:dyDescent="0.3">
      <c r="G293" s="34"/>
      <c r="H293" s="34"/>
    </row>
    <row r="294" spans="7:8" x14ac:dyDescent="0.3">
      <c r="G294" s="34"/>
      <c r="H294" s="34"/>
    </row>
    <row r="295" spans="7:8" x14ac:dyDescent="0.3">
      <c r="G295" s="34"/>
      <c r="H295" s="34"/>
    </row>
    <row r="296" spans="7:8" x14ac:dyDescent="0.3">
      <c r="G296" s="34"/>
      <c r="H296" s="34"/>
    </row>
    <row r="297" spans="7:8" x14ac:dyDescent="0.3">
      <c r="G297" s="34"/>
      <c r="H297" s="34"/>
    </row>
    <row r="298" spans="7:8" x14ac:dyDescent="0.3">
      <c r="G298" s="34"/>
      <c r="H298" s="34"/>
    </row>
    <row r="299" spans="7:8" x14ac:dyDescent="0.3">
      <c r="G299" s="34"/>
      <c r="H299" s="34"/>
    </row>
    <row r="300" spans="7:8" x14ac:dyDescent="0.3">
      <c r="G300" s="34"/>
      <c r="H300" s="34"/>
    </row>
    <row r="301" spans="7:8" x14ac:dyDescent="0.3">
      <c r="G301" s="34"/>
      <c r="H301" s="34"/>
    </row>
    <row r="302" spans="7:8" x14ac:dyDescent="0.3">
      <c r="G302" s="34"/>
      <c r="H302" s="34"/>
    </row>
    <row r="303" spans="7:8" x14ac:dyDescent="0.3">
      <c r="G303" s="34"/>
      <c r="H303" s="34"/>
    </row>
    <row r="304" spans="7:8" x14ac:dyDescent="0.3">
      <c r="G304" s="34"/>
      <c r="H304" s="34"/>
    </row>
    <row r="305" spans="7:8" x14ac:dyDescent="0.3">
      <c r="G305" s="34"/>
      <c r="H305" s="34"/>
    </row>
    <row r="306" spans="7:8" x14ac:dyDescent="0.3">
      <c r="G306" s="34"/>
      <c r="H306" s="34"/>
    </row>
    <row r="307" spans="7:8" x14ac:dyDescent="0.3">
      <c r="G307" s="34"/>
      <c r="H307" s="34"/>
    </row>
    <row r="308" spans="7:8" x14ac:dyDescent="0.3">
      <c r="G308" s="34"/>
      <c r="H308" s="34"/>
    </row>
    <row r="309" spans="7:8" x14ac:dyDescent="0.3">
      <c r="G309" s="34"/>
      <c r="H309" s="34"/>
    </row>
    <row r="310" spans="7:8" x14ac:dyDescent="0.3">
      <c r="G310" s="34"/>
      <c r="H310" s="34"/>
    </row>
    <row r="311" spans="7:8" x14ac:dyDescent="0.3">
      <c r="G311" s="34"/>
      <c r="H311" s="34"/>
    </row>
    <row r="312" spans="7:8" x14ac:dyDescent="0.3">
      <c r="G312" s="34"/>
      <c r="H312" s="34"/>
    </row>
    <row r="313" spans="7:8" x14ac:dyDescent="0.3">
      <c r="G313" s="34"/>
      <c r="H313" s="34"/>
    </row>
    <row r="314" spans="7:8" x14ac:dyDescent="0.3">
      <c r="G314" s="34"/>
      <c r="H314" s="34"/>
    </row>
    <row r="315" spans="7:8" x14ac:dyDescent="0.3">
      <c r="G315" s="34"/>
      <c r="H315" s="34"/>
    </row>
    <row r="316" spans="7:8" x14ac:dyDescent="0.3">
      <c r="G316" s="34"/>
      <c r="H316" s="34"/>
    </row>
    <row r="317" spans="7:8" x14ac:dyDescent="0.3">
      <c r="G317" s="34"/>
      <c r="H317" s="34"/>
    </row>
    <row r="318" spans="7:8" x14ac:dyDescent="0.3">
      <c r="G318" s="34"/>
      <c r="H318" s="34"/>
    </row>
    <row r="319" spans="7:8" x14ac:dyDescent="0.3">
      <c r="G319" s="34"/>
      <c r="H319" s="34"/>
    </row>
    <row r="320" spans="7:8" x14ac:dyDescent="0.3">
      <c r="G320" s="34"/>
      <c r="H320" s="34"/>
    </row>
    <row r="321" spans="7:8" x14ac:dyDescent="0.3">
      <c r="G321" s="34"/>
      <c r="H321" s="34"/>
    </row>
    <row r="322" spans="7:8" x14ac:dyDescent="0.3">
      <c r="G322" s="34"/>
      <c r="H322" s="34"/>
    </row>
    <row r="323" spans="7:8" x14ac:dyDescent="0.3">
      <c r="G323" s="34"/>
      <c r="H323" s="34"/>
    </row>
    <row r="324" spans="7:8" x14ac:dyDescent="0.3">
      <c r="G324" s="34"/>
      <c r="H324" s="34"/>
    </row>
    <row r="325" spans="7:8" x14ac:dyDescent="0.3">
      <c r="G325" s="34"/>
      <c r="H325" s="34"/>
    </row>
    <row r="326" spans="7:8" x14ac:dyDescent="0.3">
      <c r="G326" s="34"/>
      <c r="H326" s="34"/>
    </row>
    <row r="327" spans="7:8" x14ac:dyDescent="0.3">
      <c r="G327" s="34"/>
      <c r="H327" s="34"/>
    </row>
    <row r="328" spans="7:8" x14ac:dyDescent="0.3">
      <c r="G328" s="34"/>
      <c r="H328" s="34"/>
    </row>
    <row r="329" spans="7:8" x14ac:dyDescent="0.3">
      <c r="G329" s="34"/>
      <c r="H329" s="34"/>
    </row>
    <row r="330" spans="7:8" x14ac:dyDescent="0.3">
      <c r="G330" s="34"/>
      <c r="H330" s="34"/>
    </row>
    <row r="331" spans="7:8" x14ac:dyDescent="0.3">
      <c r="G331" s="34"/>
      <c r="H331" s="34"/>
    </row>
    <row r="332" spans="7:8" x14ac:dyDescent="0.3">
      <c r="G332" s="34"/>
      <c r="H332" s="34"/>
    </row>
    <row r="333" spans="7:8" x14ac:dyDescent="0.3">
      <c r="G333" s="34"/>
      <c r="H333" s="34"/>
    </row>
    <row r="334" spans="7:8" x14ac:dyDescent="0.3">
      <c r="G334" s="34"/>
      <c r="H334" s="34"/>
    </row>
    <row r="335" spans="7:8" x14ac:dyDescent="0.3">
      <c r="G335" s="34"/>
      <c r="H335" s="34"/>
    </row>
    <row r="336" spans="7:8" x14ac:dyDescent="0.3">
      <c r="G336" s="34"/>
      <c r="H336" s="34"/>
    </row>
    <row r="337" spans="7:8" x14ac:dyDescent="0.3">
      <c r="G337" s="34"/>
      <c r="H337" s="34"/>
    </row>
    <row r="338" spans="7:8" x14ac:dyDescent="0.3">
      <c r="G338" s="34"/>
      <c r="H338" s="34"/>
    </row>
    <row r="339" spans="7:8" x14ac:dyDescent="0.3">
      <c r="G339" s="34"/>
      <c r="H339" s="34"/>
    </row>
    <row r="340" spans="7:8" x14ac:dyDescent="0.3">
      <c r="G340" s="34"/>
      <c r="H340" s="34"/>
    </row>
    <row r="341" spans="7:8" x14ac:dyDescent="0.3">
      <c r="G341" s="34"/>
      <c r="H341" s="34"/>
    </row>
    <row r="342" spans="7:8" x14ac:dyDescent="0.3">
      <c r="G342" s="34"/>
      <c r="H342" s="34"/>
    </row>
    <row r="343" spans="7:8" x14ac:dyDescent="0.3">
      <c r="G343" s="34"/>
      <c r="H343" s="34"/>
    </row>
    <row r="344" spans="7:8" x14ac:dyDescent="0.3">
      <c r="G344" s="34"/>
      <c r="H344" s="34"/>
    </row>
    <row r="345" spans="7:8" x14ac:dyDescent="0.3">
      <c r="G345" s="34"/>
      <c r="H345" s="34"/>
    </row>
    <row r="346" spans="7:8" x14ac:dyDescent="0.3">
      <c r="G346" s="34"/>
      <c r="H346" s="34"/>
    </row>
    <row r="347" spans="7:8" x14ac:dyDescent="0.3">
      <c r="G347" s="34"/>
      <c r="H347" s="34"/>
    </row>
    <row r="348" spans="7:8" x14ac:dyDescent="0.3">
      <c r="G348" s="34"/>
      <c r="H348" s="34"/>
    </row>
    <row r="349" spans="7:8" x14ac:dyDescent="0.3">
      <c r="G349" s="34"/>
      <c r="H349" s="34"/>
    </row>
    <row r="350" spans="7:8" x14ac:dyDescent="0.3">
      <c r="G350" s="34"/>
      <c r="H350" s="34"/>
    </row>
    <row r="351" spans="7:8" x14ac:dyDescent="0.3">
      <c r="G351" s="34"/>
      <c r="H351" s="34"/>
    </row>
    <row r="352" spans="7:8" x14ac:dyDescent="0.3">
      <c r="G352" s="34"/>
      <c r="H352" s="34"/>
    </row>
    <row r="353" spans="7:8" x14ac:dyDescent="0.3">
      <c r="G353" s="34"/>
      <c r="H353" s="34"/>
    </row>
    <row r="354" spans="7:8" x14ac:dyDescent="0.3">
      <c r="G354" s="34"/>
      <c r="H354" s="34"/>
    </row>
    <row r="355" spans="7:8" x14ac:dyDescent="0.3">
      <c r="G355" s="34"/>
      <c r="H355" s="34"/>
    </row>
    <row r="356" spans="7:8" x14ac:dyDescent="0.3">
      <c r="G356" s="34"/>
      <c r="H356" s="34"/>
    </row>
    <row r="357" spans="7:8" x14ac:dyDescent="0.3">
      <c r="G357" s="34"/>
      <c r="H357" s="34"/>
    </row>
    <row r="358" spans="7:8" x14ac:dyDescent="0.3">
      <c r="G358" s="34"/>
      <c r="H358" s="34"/>
    </row>
    <row r="359" spans="7:8" x14ac:dyDescent="0.3">
      <c r="G359" s="34"/>
      <c r="H359" s="34"/>
    </row>
    <row r="360" spans="7:8" x14ac:dyDescent="0.3">
      <c r="G360" s="34"/>
      <c r="H360" s="34"/>
    </row>
    <row r="361" spans="7:8" x14ac:dyDescent="0.3">
      <c r="G361" s="34"/>
      <c r="H361" s="34"/>
    </row>
    <row r="362" spans="7:8" x14ac:dyDescent="0.3">
      <c r="G362" s="34"/>
      <c r="H362" s="34"/>
    </row>
    <row r="363" spans="7:8" x14ac:dyDescent="0.3">
      <c r="G363" s="34"/>
      <c r="H363" s="34"/>
    </row>
    <row r="364" spans="7:8" x14ac:dyDescent="0.3">
      <c r="G364" s="34"/>
      <c r="H364" s="34"/>
    </row>
    <row r="365" spans="7:8" x14ac:dyDescent="0.3">
      <c r="G365" s="34"/>
      <c r="H365" s="34"/>
    </row>
    <row r="366" spans="7:8" x14ac:dyDescent="0.3">
      <c r="G366" s="34"/>
      <c r="H366" s="34"/>
    </row>
    <row r="367" spans="7:8" x14ac:dyDescent="0.3">
      <c r="G367" s="34"/>
      <c r="H367" s="34"/>
    </row>
    <row r="368" spans="7:8" x14ac:dyDescent="0.3">
      <c r="G368" s="34"/>
      <c r="H368" s="34"/>
    </row>
    <row r="369" spans="7:8" x14ac:dyDescent="0.3">
      <c r="G369" s="34"/>
      <c r="H369" s="34"/>
    </row>
    <row r="370" spans="7:8" x14ac:dyDescent="0.3">
      <c r="G370" s="34"/>
      <c r="H370" s="34"/>
    </row>
    <row r="371" spans="7:8" x14ac:dyDescent="0.3">
      <c r="G371" s="34"/>
      <c r="H371" s="34"/>
    </row>
    <row r="372" spans="7:8" x14ac:dyDescent="0.3">
      <c r="G372" s="34"/>
      <c r="H372" s="34"/>
    </row>
    <row r="373" spans="7:8" x14ac:dyDescent="0.3">
      <c r="G373" s="34"/>
      <c r="H373" s="34"/>
    </row>
    <row r="374" spans="7:8" x14ac:dyDescent="0.3">
      <c r="G374" s="34"/>
      <c r="H374" s="34"/>
    </row>
    <row r="375" spans="7:8" x14ac:dyDescent="0.3">
      <c r="G375" s="34"/>
      <c r="H375" s="34"/>
    </row>
    <row r="376" spans="7:8" x14ac:dyDescent="0.3">
      <c r="G376" s="34"/>
      <c r="H376" s="34"/>
    </row>
    <row r="377" spans="7:8" x14ac:dyDescent="0.3">
      <c r="G377" s="34"/>
      <c r="H377" s="3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
  <sheetViews>
    <sheetView workbookViewId="0"/>
  </sheetViews>
  <sheetFormatPr defaultRowHeight="14.4" x14ac:dyDescent="0.3"/>
  <cols>
    <col min="1" max="1" width="6.109375" customWidth="1"/>
    <col min="2" max="2" width="13.88671875" customWidth="1"/>
    <col min="3" max="3" width="29.109375" customWidth="1"/>
    <col min="4" max="4" width="11.21875" customWidth="1"/>
    <col min="5" max="5" width="12.33203125" customWidth="1"/>
    <col min="6" max="6" width="63.77734375" customWidth="1"/>
    <col min="7" max="7" width="12.109375" customWidth="1"/>
    <col min="8" max="8" width="13" customWidth="1"/>
    <col min="9" max="9" width="10.5546875" customWidth="1"/>
    <col min="10" max="10" width="42" customWidth="1"/>
    <col min="11" max="11" width="22" customWidth="1"/>
    <col min="12" max="14" width="3" customWidth="1"/>
  </cols>
  <sheetData>
    <row r="1" spans="1:14" ht="10.35" customHeight="1" x14ac:dyDescent="0.3">
      <c r="A1" s="10" t="s">
        <v>28</v>
      </c>
      <c r="B1" s="10" t="s">
        <v>29</v>
      </c>
      <c r="C1" s="10" t="s">
        <v>30</v>
      </c>
      <c r="D1" s="10" t="s">
        <v>31</v>
      </c>
      <c r="E1" s="10" t="s">
        <v>32</v>
      </c>
      <c r="F1" s="10" t="s">
        <v>33</v>
      </c>
      <c r="G1" s="12" t="s">
        <v>34</v>
      </c>
      <c r="H1" s="12" t="s">
        <v>35</v>
      </c>
      <c r="I1" s="10" t="s">
        <v>36</v>
      </c>
      <c r="J1" s="11" t="s">
        <v>39</v>
      </c>
      <c r="K1" s="11" t="s">
        <v>40</v>
      </c>
      <c r="L1" s="13"/>
      <c r="M1" s="13"/>
      <c r="N1" s="14"/>
    </row>
    <row r="2" spans="1:14" ht="10.35" customHeight="1" x14ac:dyDescent="0.3">
      <c r="A2" s="1" t="s">
        <v>272</v>
      </c>
      <c r="B2" s="1" t="s">
        <v>273</v>
      </c>
      <c r="C2" s="1" t="s">
        <v>274</v>
      </c>
      <c r="D2" s="1" t="s">
        <v>275</v>
      </c>
      <c r="E2" s="1" t="s">
        <v>276</v>
      </c>
      <c r="F2" s="1" t="s">
        <v>277</v>
      </c>
      <c r="G2" s="1" t="s">
        <v>22</v>
      </c>
      <c r="H2" s="1" t="s">
        <v>22</v>
      </c>
      <c r="I2" s="1" t="s">
        <v>144</v>
      </c>
      <c r="J2" s="8"/>
      <c r="K2" s="8"/>
      <c r="L2">
        <f t="shared" ref="L2:L33" si="0">IFERROR(EOMONTH(G2,0),IFERROR(EOMONTH(DATEVALUE("1 "&amp;G2),0),""))</f>
        <v>46081</v>
      </c>
      <c r="M2">
        <f t="shared" ref="M2:M33" si="1">IF(LEFT(TRIM(I2),6)="Closed",IFERROR(EOMONTH(H2,0),IFERROR(EOMONTH(DATEVALUE("1 "&amp;H2),0),"")),"")</f>
        <v>46081</v>
      </c>
      <c r="N2">
        <f t="shared" ref="N2:N33" si="2">IF(OR(LEFT(TRIM(I2),4)="Open",TRIM(I2)="Monitoring",TRIM(I2)="Ongoing"),1,0)</f>
        <v>0</v>
      </c>
    </row>
    <row r="3" spans="1:14" ht="10.35" customHeight="1" x14ac:dyDescent="0.3">
      <c r="A3" s="1" t="s">
        <v>278</v>
      </c>
      <c r="B3" s="1" t="s">
        <v>273</v>
      </c>
      <c r="C3" s="1" t="s">
        <v>274</v>
      </c>
      <c r="D3" s="1" t="s">
        <v>275</v>
      </c>
      <c r="E3" s="1" t="s">
        <v>276</v>
      </c>
      <c r="F3" s="1" t="s">
        <v>279</v>
      </c>
      <c r="G3" s="1" t="s">
        <v>22</v>
      </c>
      <c r="H3" s="1" t="s">
        <v>22</v>
      </c>
      <c r="I3" s="1" t="s">
        <v>144</v>
      </c>
      <c r="J3" s="8"/>
      <c r="K3" s="8"/>
      <c r="L3">
        <f t="shared" si="0"/>
        <v>46081</v>
      </c>
      <c r="M3">
        <f t="shared" si="1"/>
        <v>46081</v>
      </c>
      <c r="N3">
        <f t="shared" si="2"/>
        <v>0</v>
      </c>
    </row>
    <row r="4" spans="1:14" ht="10.35" customHeight="1" x14ac:dyDescent="0.3">
      <c r="A4" s="1" t="s">
        <v>280</v>
      </c>
      <c r="B4" s="1" t="s">
        <v>273</v>
      </c>
      <c r="C4" s="1" t="s">
        <v>274</v>
      </c>
      <c r="D4" s="1" t="s">
        <v>275</v>
      </c>
      <c r="E4" s="1" t="s">
        <v>276</v>
      </c>
      <c r="F4" s="1" t="s">
        <v>281</v>
      </c>
      <c r="G4" s="1" t="s">
        <v>22</v>
      </c>
      <c r="H4" s="1" t="s">
        <v>22</v>
      </c>
      <c r="I4" s="1" t="s">
        <v>144</v>
      </c>
      <c r="J4" s="8"/>
      <c r="K4" s="8"/>
      <c r="L4">
        <f t="shared" si="0"/>
        <v>46081</v>
      </c>
      <c r="M4">
        <f t="shared" si="1"/>
        <v>46081</v>
      </c>
      <c r="N4">
        <f t="shared" si="2"/>
        <v>0</v>
      </c>
    </row>
    <row r="5" spans="1:14" ht="10.35" customHeight="1" x14ac:dyDescent="0.3">
      <c r="A5" s="1" t="s">
        <v>282</v>
      </c>
      <c r="B5" s="1" t="s">
        <v>273</v>
      </c>
      <c r="C5" s="1" t="s">
        <v>274</v>
      </c>
      <c r="D5" s="1" t="s">
        <v>275</v>
      </c>
      <c r="E5" s="1" t="s">
        <v>276</v>
      </c>
      <c r="F5" s="1" t="s">
        <v>283</v>
      </c>
      <c r="G5" s="1" t="s">
        <v>22</v>
      </c>
      <c r="H5" s="1" t="s">
        <v>22</v>
      </c>
      <c r="I5" s="1" t="s">
        <v>144</v>
      </c>
      <c r="J5" s="8"/>
      <c r="K5" s="8"/>
      <c r="L5">
        <f t="shared" si="0"/>
        <v>46081</v>
      </c>
      <c r="M5">
        <f t="shared" si="1"/>
        <v>46081</v>
      </c>
      <c r="N5">
        <f t="shared" si="2"/>
        <v>0</v>
      </c>
    </row>
    <row r="6" spans="1:14" ht="10.35" customHeight="1" x14ac:dyDescent="0.3">
      <c r="A6" s="1" t="s">
        <v>284</v>
      </c>
      <c r="B6" s="1" t="s">
        <v>273</v>
      </c>
      <c r="C6" s="1" t="s">
        <v>274</v>
      </c>
      <c r="D6" s="1" t="s">
        <v>275</v>
      </c>
      <c r="E6" s="1" t="s">
        <v>276</v>
      </c>
      <c r="F6" s="1" t="s">
        <v>285</v>
      </c>
      <c r="G6" s="1" t="s">
        <v>22</v>
      </c>
      <c r="H6" s="1" t="s">
        <v>22</v>
      </c>
      <c r="I6" s="1" t="s">
        <v>144</v>
      </c>
      <c r="J6" s="8"/>
      <c r="K6" s="8"/>
      <c r="L6">
        <f t="shared" si="0"/>
        <v>46081</v>
      </c>
      <c r="M6">
        <f t="shared" si="1"/>
        <v>46081</v>
      </c>
      <c r="N6">
        <f t="shared" si="2"/>
        <v>0</v>
      </c>
    </row>
    <row r="7" spans="1:14" ht="10.35" customHeight="1" x14ac:dyDescent="0.3">
      <c r="A7" s="1" t="s">
        <v>286</v>
      </c>
      <c r="B7" s="1" t="s">
        <v>273</v>
      </c>
      <c r="C7" s="1" t="s">
        <v>274</v>
      </c>
      <c r="D7" s="1" t="s">
        <v>275</v>
      </c>
      <c r="E7" s="1" t="s">
        <v>276</v>
      </c>
      <c r="F7" s="1" t="s">
        <v>287</v>
      </c>
      <c r="G7" s="1" t="s">
        <v>22</v>
      </c>
      <c r="H7" s="1" t="s">
        <v>22</v>
      </c>
      <c r="I7" s="1" t="s">
        <v>288</v>
      </c>
      <c r="J7" s="8"/>
      <c r="K7" s="8"/>
      <c r="L7">
        <f t="shared" si="0"/>
        <v>46081</v>
      </c>
      <c r="M7" t="str">
        <f t="shared" si="1"/>
        <v/>
      </c>
      <c r="N7">
        <f t="shared" si="2"/>
        <v>1</v>
      </c>
    </row>
    <row r="8" spans="1:14" ht="28.8" x14ac:dyDescent="0.3">
      <c r="A8" s="5" t="s">
        <v>289</v>
      </c>
      <c r="B8" s="5" t="s">
        <v>273</v>
      </c>
      <c r="C8" s="5" t="s">
        <v>290</v>
      </c>
      <c r="D8" s="5" t="s">
        <v>275</v>
      </c>
      <c r="E8" s="5" t="s">
        <v>276</v>
      </c>
      <c r="F8" s="5" t="s">
        <v>291</v>
      </c>
      <c r="G8" s="5" t="s">
        <v>292</v>
      </c>
      <c r="H8" s="5" t="s">
        <v>88</v>
      </c>
      <c r="I8" s="5" t="s">
        <v>293</v>
      </c>
      <c r="J8" s="5" t="s">
        <v>291</v>
      </c>
      <c r="K8" s="5" t="s">
        <v>51</v>
      </c>
      <c r="L8">
        <f t="shared" si="0"/>
        <v>46203</v>
      </c>
      <c r="M8" t="str">
        <f t="shared" si="1"/>
        <v/>
      </c>
      <c r="N8">
        <f t="shared" si="2"/>
        <v>1</v>
      </c>
    </row>
    <row r="9" spans="1:14" x14ac:dyDescent="0.3">
      <c r="J9" s="8"/>
      <c r="K9" s="8"/>
      <c r="L9">
        <f t="shared" si="0"/>
        <v>31</v>
      </c>
      <c r="M9" t="str">
        <f t="shared" si="1"/>
        <v/>
      </c>
      <c r="N9">
        <f t="shared" si="2"/>
        <v>0</v>
      </c>
    </row>
    <row r="10" spans="1:14" x14ac:dyDescent="0.3">
      <c r="J10" s="8"/>
      <c r="K10" s="8"/>
      <c r="L10">
        <f t="shared" si="0"/>
        <v>31</v>
      </c>
      <c r="M10" t="str">
        <f t="shared" si="1"/>
        <v/>
      </c>
      <c r="N10">
        <f t="shared" si="2"/>
        <v>0</v>
      </c>
    </row>
    <row r="11" spans="1:14" x14ac:dyDescent="0.3">
      <c r="J11" s="8"/>
      <c r="K11" s="8"/>
      <c r="L11">
        <f t="shared" si="0"/>
        <v>31</v>
      </c>
      <c r="M11" t="str">
        <f t="shared" si="1"/>
        <v/>
      </c>
      <c r="N11">
        <f t="shared" si="2"/>
        <v>0</v>
      </c>
    </row>
    <row r="12" spans="1:14" x14ac:dyDescent="0.3">
      <c r="J12" s="8"/>
      <c r="K12" s="8"/>
      <c r="L12">
        <f t="shared" si="0"/>
        <v>31</v>
      </c>
      <c r="M12" t="str">
        <f t="shared" si="1"/>
        <v/>
      </c>
      <c r="N12">
        <f t="shared" si="2"/>
        <v>0</v>
      </c>
    </row>
    <row r="13" spans="1:14" x14ac:dyDescent="0.3">
      <c r="J13" s="8"/>
      <c r="K13" s="8"/>
      <c r="L13">
        <f t="shared" si="0"/>
        <v>31</v>
      </c>
      <c r="M13" t="str">
        <f t="shared" si="1"/>
        <v/>
      </c>
      <c r="N13">
        <f t="shared" si="2"/>
        <v>0</v>
      </c>
    </row>
    <row r="14" spans="1:14" x14ac:dyDescent="0.3">
      <c r="J14" s="8"/>
      <c r="K14" s="8"/>
      <c r="L14">
        <f t="shared" si="0"/>
        <v>31</v>
      </c>
      <c r="M14" t="str">
        <f t="shared" si="1"/>
        <v/>
      </c>
      <c r="N14">
        <f t="shared" si="2"/>
        <v>0</v>
      </c>
    </row>
    <row r="15" spans="1:14" x14ac:dyDescent="0.3">
      <c r="J15" s="8"/>
      <c r="K15" s="8"/>
      <c r="L15">
        <f t="shared" si="0"/>
        <v>31</v>
      </c>
      <c r="M15" t="str">
        <f t="shared" si="1"/>
        <v/>
      </c>
      <c r="N15">
        <f t="shared" si="2"/>
        <v>0</v>
      </c>
    </row>
    <row r="16" spans="1:14" x14ac:dyDescent="0.3">
      <c r="J16" s="8"/>
      <c r="K16" s="8"/>
      <c r="L16">
        <f t="shared" si="0"/>
        <v>31</v>
      </c>
      <c r="M16" t="str">
        <f t="shared" si="1"/>
        <v/>
      </c>
      <c r="N16">
        <f t="shared" si="2"/>
        <v>0</v>
      </c>
    </row>
    <row r="17" spans="10:14" x14ac:dyDescent="0.3">
      <c r="J17" s="8"/>
      <c r="K17" s="8"/>
      <c r="L17">
        <f t="shared" si="0"/>
        <v>31</v>
      </c>
      <c r="M17" t="str">
        <f t="shared" si="1"/>
        <v/>
      </c>
      <c r="N17">
        <f t="shared" si="2"/>
        <v>0</v>
      </c>
    </row>
    <row r="18" spans="10:14" x14ac:dyDescent="0.3">
      <c r="J18" s="8"/>
      <c r="K18" s="8"/>
      <c r="L18">
        <f t="shared" si="0"/>
        <v>31</v>
      </c>
      <c r="M18" t="str">
        <f t="shared" si="1"/>
        <v/>
      </c>
      <c r="N18">
        <f t="shared" si="2"/>
        <v>0</v>
      </c>
    </row>
    <row r="19" spans="10:14" x14ac:dyDescent="0.3">
      <c r="J19" s="8"/>
      <c r="K19" s="8"/>
      <c r="L19">
        <f t="shared" si="0"/>
        <v>31</v>
      </c>
      <c r="M19" t="str">
        <f t="shared" si="1"/>
        <v/>
      </c>
      <c r="N19">
        <f t="shared" si="2"/>
        <v>0</v>
      </c>
    </row>
    <row r="20" spans="10:14" x14ac:dyDescent="0.3">
      <c r="J20" s="8"/>
      <c r="K20" s="8"/>
      <c r="L20">
        <f t="shared" si="0"/>
        <v>31</v>
      </c>
      <c r="M20" t="str">
        <f t="shared" si="1"/>
        <v/>
      </c>
      <c r="N20">
        <f t="shared" si="2"/>
        <v>0</v>
      </c>
    </row>
    <row r="21" spans="10:14" x14ac:dyDescent="0.3">
      <c r="J21" s="8"/>
      <c r="K21" s="8"/>
      <c r="L21">
        <f t="shared" si="0"/>
        <v>31</v>
      </c>
      <c r="M21" t="str">
        <f t="shared" si="1"/>
        <v/>
      </c>
      <c r="N21">
        <f t="shared" si="2"/>
        <v>0</v>
      </c>
    </row>
    <row r="22" spans="10:14" x14ac:dyDescent="0.3">
      <c r="J22" s="8"/>
      <c r="K22" s="8"/>
      <c r="L22">
        <f t="shared" si="0"/>
        <v>31</v>
      </c>
      <c r="M22" t="str">
        <f t="shared" si="1"/>
        <v/>
      </c>
      <c r="N22">
        <f t="shared" si="2"/>
        <v>0</v>
      </c>
    </row>
    <row r="23" spans="10:14" x14ac:dyDescent="0.3">
      <c r="J23" s="8"/>
      <c r="K23" s="8"/>
      <c r="L23">
        <f t="shared" si="0"/>
        <v>31</v>
      </c>
      <c r="M23" t="str">
        <f t="shared" si="1"/>
        <v/>
      </c>
      <c r="N23">
        <f t="shared" si="2"/>
        <v>0</v>
      </c>
    </row>
    <row r="24" spans="10:14" x14ac:dyDescent="0.3">
      <c r="J24" s="8"/>
      <c r="K24" s="8"/>
      <c r="L24">
        <f t="shared" si="0"/>
        <v>31</v>
      </c>
      <c r="M24" t="str">
        <f t="shared" si="1"/>
        <v/>
      </c>
      <c r="N24">
        <f t="shared" si="2"/>
        <v>0</v>
      </c>
    </row>
    <row r="25" spans="10:14" x14ac:dyDescent="0.3">
      <c r="J25" s="8"/>
      <c r="K25" s="8"/>
      <c r="L25">
        <f t="shared" si="0"/>
        <v>31</v>
      </c>
      <c r="M25" t="str">
        <f t="shared" si="1"/>
        <v/>
      </c>
      <c r="N25">
        <f t="shared" si="2"/>
        <v>0</v>
      </c>
    </row>
    <row r="26" spans="10:14" x14ac:dyDescent="0.3">
      <c r="J26" s="8"/>
      <c r="K26" s="8"/>
      <c r="L26">
        <f t="shared" si="0"/>
        <v>31</v>
      </c>
      <c r="M26" t="str">
        <f t="shared" si="1"/>
        <v/>
      </c>
      <c r="N26">
        <f t="shared" si="2"/>
        <v>0</v>
      </c>
    </row>
    <row r="27" spans="10:14" x14ac:dyDescent="0.3">
      <c r="J27" s="8"/>
      <c r="K27" s="8"/>
      <c r="L27">
        <f t="shared" si="0"/>
        <v>31</v>
      </c>
      <c r="M27" t="str">
        <f t="shared" si="1"/>
        <v/>
      </c>
      <c r="N27">
        <f t="shared" si="2"/>
        <v>0</v>
      </c>
    </row>
    <row r="28" spans="10:14" x14ac:dyDescent="0.3">
      <c r="J28" s="8"/>
      <c r="K28" s="8"/>
      <c r="L28">
        <f t="shared" si="0"/>
        <v>31</v>
      </c>
      <c r="M28" t="str">
        <f t="shared" si="1"/>
        <v/>
      </c>
      <c r="N28">
        <f t="shared" si="2"/>
        <v>0</v>
      </c>
    </row>
    <row r="29" spans="10:14" x14ac:dyDescent="0.3">
      <c r="J29" s="8"/>
      <c r="K29" s="8"/>
      <c r="L29">
        <f t="shared" si="0"/>
        <v>31</v>
      </c>
      <c r="M29" t="str">
        <f t="shared" si="1"/>
        <v/>
      </c>
      <c r="N29">
        <f t="shared" si="2"/>
        <v>0</v>
      </c>
    </row>
    <row r="30" spans="10:14" x14ac:dyDescent="0.3">
      <c r="J30" s="8"/>
      <c r="K30" s="8"/>
      <c r="L30">
        <f t="shared" si="0"/>
        <v>31</v>
      </c>
      <c r="M30" t="str">
        <f t="shared" si="1"/>
        <v/>
      </c>
      <c r="N30">
        <f t="shared" si="2"/>
        <v>0</v>
      </c>
    </row>
    <row r="31" spans="10:14" x14ac:dyDescent="0.3">
      <c r="J31" s="8"/>
      <c r="K31" s="8"/>
      <c r="L31">
        <f t="shared" si="0"/>
        <v>31</v>
      </c>
      <c r="M31" t="str">
        <f t="shared" si="1"/>
        <v/>
      </c>
      <c r="N31">
        <f t="shared" si="2"/>
        <v>0</v>
      </c>
    </row>
    <row r="32" spans="10:14" x14ac:dyDescent="0.3">
      <c r="J32" s="8"/>
      <c r="K32" s="8"/>
      <c r="L32">
        <f t="shared" si="0"/>
        <v>31</v>
      </c>
      <c r="M32" t="str">
        <f t="shared" si="1"/>
        <v/>
      </c>
      <c r="N32">
        <f t="shared" si="2"/>
        <v>0</v>
      </c>
    </row>
    <row r="33" spans="10:14" x14ac:dyDescent="0.3">
      <c r="J33" s="8"/>
      <c r="K33" s="8"/>
      <c r="L33">
        <f t="shared" si="0"/>
        <v>31</v>
      </c>
      <c r="M33" t="str">
        <f t="shared" si="1"/>
        <v/>
      </c>
      <c r="N33">
        <f t="shared" si="2"/>
        <v>0</v>
      </c>
    </row>
    <row r="34" spans="10:14" x14ac:dyDescent="0.3">
      <c r="J34" s="8"/>
      <c r="K34" s="8"/>
      <c r="L34">
        <f t="shared" ref="L34:L65" si="3">IFERROR(EOMONTH(G34,0),IFERROR(EOMONTH(DATEVALUE("1 "&amp;G34),0),""))</f>
        <v>31</v>
      </c>
      <c r="M34" t="str">
        <f t="shared" ref="M34:M65" si="4">IF(LEFT(TRIM(I34),6)="Closed",IFERROR(EOMONTH(H34,0),IFERROR(EOMONTH(DATEVALUE("1 "&amp;H34),0),"")),"")</f>
        <v/>
      </c>
      <c r="N34">
        <f t="shared" ref="N34:N65" si="5">IF(OR(LEFT(TRIM(I34),4)="Open",TRIM(I34)="Monitoring",TRIM(I34)="Ongoing"),1,0)</f>
        <v>0</v>
      </c>
    </row>
    <row r="35" spans="10:14" x14ac:dyDescent="0.3">
      <c r="J35" s="8"/>
      <c r="K35" s="8"/>
      <c r="L35">
        <f t="shared" si="3"/>
        <v>31</v>
      </c>
      <c r="M35" t="str">
        <f t="shared" si="4"/>
        <v/>
      </c>
      <c r="N35">
        <f t="shared" si="5"/>
        <v>0</v>
      </c>
    </row>
    <row r="36" spans="10:14" x14ac:dyDescent="0.3">
      <c r="J36" s="8"/>
      <c r="K36" s="8"/>
      <c r="L36">
        <f t="shared" si="3"/>
        <v>31</v>
      </c>
      <c r="M36" t="str">
        <f t="shared" si="4"/>
        <v/>
      </c>
      <c r="N36">
        <f t="shared" si="5"/>
        <v>0</v>
      </c>
    </row>
    <row r="37" spans="10:14" x14ac:dyDescent="0.3">
      <c r="J37" s="8"/>
      <c r="K37" s="8"/>
      <c r="L37">
        <f t="shared" si="3"/>
        <v>31</v>
      </c>
      <c r="M37" t="str">
        <f t="shared" si="4"/>
        <v/>
      </c>
      <c r="N37">
        <f t="shared" si="5"/>
        <v>0</v>
      </c>
    </row>
    <row r="38" spans="10:14" x14ac:dyDescent="0.3">
      <c r="J38" s="8"/>
      <c r="K38" s="8"/>
      <c r="L38">
        <f t="shared" si="3"/>
        <v>31</v>
      </c>
      <c r="M38" t="str">
        <f t="shared" si="4"/>
        <v/>
      </c>
      <c r="N38">
        <f t="shared" si="5"/>
        <v>0</v>
      </c>
    </row>
    <row r="39" spans="10:14" x14ac:dyDescent="0.3">
      <c r="J39" s="8"/>
      <c r="K39" s="8"/>
      <c r="L39">
        <f t="shared" si="3"/>
        <v>31</v>
      </c>
      <c r="M39" t="str">
        <f t="shared" si="4"/>
        <v/>
      </c>
      <c r="N39">
        <f t="shared" si="5"/>
        <v>0</v>
      </c>
    </row>
    <row r="40" spans="10:14" x14ac:dyDescent="0.3">
      <c r="J40" s="8"/>
      <c r="K40" s="8"/>
      <c r="L40">
        <f t="shared" si="3"/>
        <v>31</v>
      </c>
      <c r="M40" t="str">
        <f t="shared" si="4"/>
        <v/>
      </c>
      <c r="N40">
        <f t="shared" si="5"/>
        <v>0</v>
      </c>
    </row>
    <row r="41" spans="10:14" x14ac:dyDescent="0.3">
      <c r="J41" s="8"/>
      <c r="K41" s="8"/>
      <c r="L41">
        <f t="shared" si="3"/>
        <v>31</v>
      </c>
      <c r="M41" t="str">
        <f t="shared" si="4"/>
        <v/>
      </c>
      <c r="N41">
        <f t="shared" si="5"/>
        <v>0</v>
      </c>
    </row>
    <row r="42" spans="10:14" x14ac:dyDescent="0.3">
      <c r="J42" s="8"/>
      <c r="K42" s="8"/>
      <c r="L42">
        <f t="shared" si="3"/>
        <v>31</v>
      </c>
      <c r="M42" t="str">
        <f t="shared" si="4"/>
        <v/>
      </c>
      <c r="N42">
        <f t="shared" si="5"/>
        <v>0</v>
      </c>
    </row>
    <row r="43" spans="10:14" x14ac:dyDescent="0.3">
      <c r="J43" s="8"/>
      <c r="K43" s="8"/>
      <c r="L43">
        <f t="shared" si="3"/>
        <v>31</v>
      </c>
      <c r="M43" t="str">
        <f t="shared" si="4"/>
        <v/>
      </c>
      <c r="N43">
        <f t="shared" si="5"/>
        <v>0</v>
      </c>
    </row>
    <row r="44" spans="10:14" x14ac:dyDescent="0.3">
      <c r="J44" s="8"/>
      <c r="K44" s="8"/>
      <c r="L44">
        <f t="shared" si="3"/>
        <v>31</v>
      </c>
      <c r="M44" t="str">
        <f t="shared" si="4"/>
        <v/>
      </c>
      <c r="N44">
        <f t="shared" si="5"/>
        <v>0</v>
      </c>
    </row>
    <row r="45" spans="10:14" x14ac:dyDescent="0.3">
      <c r="J45" s="8"/>
      <c r="K45" s="8"/>
      <c r="L45">
        <f t="shared" si="3"/>
        <v>31</v>
      </c>
      <c r="M45" t="str">
        <f t="shared" si="4"/>
        <v/>
      </c>
      <c r="N45">
        <f t="shared" si="5"/>
        <v>0</v>
      </c>
    </row>
    <row r="46" spans="10:14" x14ac:dyDescent="0.3">
      <c r="J46" s="8"/>
      <c r="K46" s="8"/>
      <c r="L46">
        <f t="shared" si="3"/>
        <v>31</v>
      </c>
      <c r="M46" t="str">
        <f t="shared" si="4"/>
        <v/>
      </c>
      <c r="N46">
        <f t="shared" si="5"/>
        <v>0</v>
      </c>
    </row>
    <row r="47" spans="10:14" x14ac:dyDescent="0.3">
      <c r="J47" s="8"/>
      <c r="K47" s="8"/>
      <c r="L47">
        <f t="shared" si="3"/>
        <v>31</v>
      </c>
      <c r="M47" t="str">
        <f t="shared" si="4"/>
        <v/>
      </c>
      <c r="N47">
        <f t="shared" si="5"/>
        <v>0</v>
      </c>
    </row>
    <row r="48" spans="10:14" x14ac:dyDescent="0.3">
      <c r="J48" s="8"/>
      <c r="K48" s="8"/>
      <c r="L48">
        <f t="shared" si="3"/>
        <v>31</v>
      </c>
      <c r="M48" t="str">
        <f t="shared" si="4"/>
        <v/>
      </c>
      <c r="N48">
        <f t="shared" si="5"/>
        <v>0</v>
      </c>
    </row>
    <row r="49" spans="10:14" x14ac:dyDescent="0.3">
      <c r="J49" s="8"/>
      <c r="K49" s="8"/>
      <c r="L49">
        <f t="shared" si="3"/>
        <v>31</v>
      </c>
      <c r="M49" t="str">
        <f t="shared" si="4"/>
        <v/>
      </c>
      <c r="N49">
        <f t="shared" si="5"/>
        <v>0</v>
      </c>
    </row>
    <row r="50" spans="10:14" x14ac:dyDescent="0.3">
      <c r="J50" s="8"/>
      <c r="K50" s="8"/>
      <c r="L50">
        <f t="shared" si="3"/>
        <v>31</v>
      </c>
      <c r="M50" t="str">
        <f t="shared" si="4"/>
        <v/>
      </c>
      <c r="N50">
        <f t="shared" si="5"/>
        <v>0</v>
      </c>
    </row>
    <row r="51" spans="10:14" x14ac:dyDescent="0.3">
      <c r="J51" s="8"/>
      <c r="K51" s="8"/>
      <c r="L51">
        <f t="shared" si="3"/>
        <v>31</v>
      </c>
      <c r="M51" t="str">
        <f t="shared" si="4"/>
        <v/>
      </c>
      <c r="N51">
        <f t="shared" si="5"/>
        <v>0</v>
      </c>
    </row>
    <row r="52" spans="10:14" x14ac:dyDescent="0.3">
      <c r="J52" s="8"/>
      <c r="K52" s="8"/>
      <c r="L52">
        <f t="shared" si="3"/>
        <v>31</v>
      </c>
      <c r="M52" t="str">
        <f t="shared" si="4"/>
        <v/>
      </c>
      <c r="N52">
        <f t="shared" si="5"/>
        <v>0</v>
      </c>
    </row>
    <row r="53" spans="10:14" x14ac:dyDescent="0.3">
      <c r="J53" s="8"/>
      <c r="K53" s="8"/>
      <c r="L53">
        <f t="shared" si="3"/>
        <v>31</v>
      </c>
      <c r="M53" t="str">
        <f t="shared" si="4"/>
        <v/>
      </c>
      <c r="N53">
        <f t="shared" si="5"/>
        <v>0</v>
      </c>
    </row>
    <row r="54" spans="10:14" x14ac:dyDescent="0.3">
      <c r="J54" s="8"/>
      <c r="K54" s="8"/>
      <c r="L54">
        <f t="shared" si="3"/>
        <v>31</v>
      </c>
      <c r="M54" t="str">
        <f t="shared" si="4"/>
        <v/>
      </c>
      <c r="N54">
        <f t="shared" si="5"/>
        <v>0</v>
      </c>
    </row>
    <row r="55" spans="10:14" x14ac:dyDescent="0.3">
      <c r="J55" s="8"/>
      <c r="K55" s="8"/>
      <c r="L55">
        <f t="shared" si="3"/>
        <v>31</v>
      </c>
      <c r="M55" t="str">
        <f t="shared" si="4"/>
        <v/>
      </c>
      <c r="N55">
        <f t="shared" si="5"/>
        <v>0</v>
      </c>
    </row>
    <row r="56" spans="10:14" x14ac:dyDescent="0.3">
      <c r="J56" s="8"/>
      <c r="K56" s="8"/>
      <c r="L56">
        <f t="shared" si="3"/>
        <v>31</v>
      </c>
      <c r="M56" t="str">
        <f t="shared" si="4"/>
        <v/>
      </c>
      <c r="N56">
        <f t="shared" si="5"/>
        <v>0</v>
      </c>
    </row>
    <row r="57" spans="10:14" x14ac:dyDescent="0.3">
      <c r="J57" s="8"/>
      <c r="K57" s="8"/>
      <c r="L57">
        <f t="shared" si="3"/>
        <v>31</v>
      </c>
      <c r="M57" t="str">
        <f t="shared" si="4"/>
        <v/>
      </c>
      <c r="N57">
        <f t="shared" si="5"/>
        <v>0</v>
      </c>
    </row>
    <row r="58" spans="10:14" x14ac:dyDescent="0.3">
      <c r="J58" s="8"/>
      <c r="K58" s="8"/>
      <c r="L58">
        <f t="shared" si="3"/>
        <v>31</v>
      </c>
      <c r="M58" t="str">
        <f t="shared" si="4"/>
        <v/>
      </c>
      <c r="N58">
        <f t="shared" si="5"/>
        <v>0</v>
      </c>
    </row>
    <row r="59" spans="10:14" x14ac:dyDescent="0.3">
      <c r="J59" s="8"/>
      <c r="K59" s="8"/>
      <c r="L59">
        <f t="shared" si="3"/>
        <v>31</v>
      </c>
      <c r="M59" t="str">
        <f t="shared" si="4"/>
        <v/>
      </c>
      <c r="N59">
        <f t="shared" si="5"/>
        <v>0</v>
      </c>
    </row>
    <row r="60" spans="10:14" x14ac:dyDescent="0.3">
      <c r="J60" s="8"/>
      <c r="K60" s="8"/>
      <c r="L60">
        <f t="shared" si="3"/>
        <v>31</v>
      </c>
      <c r="M60" t="str">
        <f t="shared" si="4"/>
        <v/>
      </c>
      <c r="N60">
        <f t="shared" si="5"/>
        <v>0</v>
      </c>
    </row>
    <row r="61" spans="10:14" x14ac:dyDescent="0.3">
      <c r="J61" s="8"/>
      <c r="K61" s="8"/>
      <c r="L61">
        <f t="shared" si="3"/>
        <v>31</v>
      </c>
      <c r="M61" t="str">
        <f t="shared" si="4"/>
        <v/>
      </c>
      <c r="N61">
        <f t="shared" si="5"/>
        <v>0</v>
      </c>
    </row>
    <row r="62" spans="10:14" x14ac:dyDescent="0.3">
      <c r="J62" s="8"/>
      <c r="K62" s="8"/>
      <c r="L62">
        <f t="shared" si="3"/>
        <v>31</v>
      </c>
      <c r="M62" t="str">
        <f t="shared" si="4"/>
        <v/>
      </c>
      <c r="N62">
        <f t="shared" si="5"/>
        <v>0</v>
      </c>
    </row>
    <row r="63" spans="10:14" x14ac:dyDescent="0.3">
      <c r="J63" s="8"/>
      <c r="K63" s="8"/>
      <c r="L63">
        <f t="shared" si="3"/>
        <v>31</v>
      </c>
      <c r="M63" t="str">
        <f t="shared" si="4"/>
        <v/>
      </c>
      <c r="N63">
        <f t="shared" si="5"/>
        <v>0</v>
      </c>
    </row>
    <row r="64" spans="10:14" x14ac:dyDescent="0.3">
      <c r="J64" s="8"/>
      <c r="K64" s="8"/>
      <c r="L64">
        <f t="shared" si="3"/>
        <v>31</v>
      </c>
      <c r="M64" t="str">
        <f t="shared" si="4"/>
        <v/>
      </c>
      <c r="N64">
        <f t="shared" si="5"/>
        <v>0</v>
      </c>
    </row>
    <row r="65" spans="10:14" x14ac:dyDescent="0.3">
      <c r="J65" s="8"/>
      <c r="K65" s="8"/>
      <c r="L65">
        <f t="shared" si="3"/>
        <v>31</v>
      </c>
      <c r="M65" t="str">
        <f t="shared" si="4"/>
        <v/>
      </c>
      <c r="N65">
        <f t="shared" si="5"/>
        <v>0</v>
      </c>
    </row>
    <row r="66" spans="10:14" x14ac:dyDescent="0.3">
      <c r="J66" s="8"/>
      <c r="K66" s="8"/>
      <c r="L66">
        <f t="shared" ref="L66:L100" si="6">IFERROR(EOMONTH(G66,0),IFERROR(EOMONTH(DATEVALUE("1 "&amp;G66),0),""))</f>
        <v>31</v>
      </c>
      <c r="M66" t="str">
        <f t="shared" ref="M66:M100" si="7">IF(LEFT(TRIM(I66),6)="Closed",IFERROR(EOMONTH(H66,0),IFERROR(EOMONTH(DATEVALUE("1 "&amp;H66),0),"")),"")</f>
        <v/>
      </c>
      <c r="N66">
        <f t="shared" ref="N66:N100" si="8">IF(OR(LEFT(TRIM(I66),4)="Open",TRIM(I66)="Monitoring",TRIM(I66)="Ongoing"),1,0)</f>
        <v>0</v>
      </c>
    </row>
    <row r="67" spans="10:14" x14ac:dyDescent="0.3">
      <c r="J67" s="8"/>
      <c r="K67" s="8"/>
      <c r="L67">
        <f t="shared" si="6"/>
        <v>31</v>
      </c>
      <c r="M67" t="str">
        <f t="shared" si="7"/>
        <v/>
      </c>
      <c r="N67">
        <f t="shared" si="8"/>
        <v>0</v>
      </c>
    </row>
    <row r="68" spans="10:14" x14ac:dyDescent="0.3">
      <c r="J68" s="8"/>
      <c r="K68" s="8"/>
      <c r="L68">
        <f t="shared" si="6"/>
        <v>31</v>
      </c>
      <c r="M68" t="str">
        <f t="shared" si="7"/>
        <v/>
      </c>
      <c r="N68">
        <f t="shared" si="8"/>
        <v>0</v>
      </c>
    </row>
    <row r="69" spans="10:14" x14ac:dyDescent="0.3">
      <c r="J69" s="8"/>
      <c r="K69" s="8"/>
      <c r="L69">
        <f t="shared" si="6"/>
        <v>31</v>
      </c>
      <c r="M69" t="str">
        <f t="shared" si="7"/>
        <v/>
      </c>
      <c r="N69">
        <f t="shared" si="8"/>
        <v>0</v>
      </c>
    </row>
    <row r="70" spans="10:14" x14ac:dyDescent="0.3">
      <c r="J70" s="8"/>
      <c r="K70" s="8"/>
      <c r="L70">
        <f t="shared" si="6"/>
        <v>31</v>
      </c>
      <c r="M70" t="str">
        <f t="shared" si="7"/>
        <v/>
      </c>
      <c r="N70">
        <f t="shared" si="8"/>
        <v>0</v>
      </c>
    </row>
    <row r="71" spans="10:14" x14ac:dyDescent="0.3">
      <c r="J71" s="8"/>
      <c r="K71" s="8"/>
      <c r="L71">
        <f t="shared" si="6"/>
        <v>31</v>
      </c>
      <c r="M71" t="str">
        <f t="shared" si="7"/>
        <v/>
      </c>
      <c r="N71">
        <f t="shared" si="8"/>
        <v>0</v>
      </c>
    </row>
    <row r="72" spans="10:14" x14ac:dyDescent="0.3">
      <c r="J72" s="8"/>
      <c r="K72" s="8"/>
      <c r="L72">
        <f t="shared" si="6"/>
        <v>31</v>
      </c>
      <c r="M72" t="str">
        <f t="shared" si="7"/>
        <v/>
      </c>
      <c r="N72">
        <f t="shared" si="8"/>
        <v>0</v>
      </c>
    </row>
    <row r="73" spans="10:14" x14ac:dyDescent="0.3">
      <c r="J73" s="8"/>
      <c r="K73" s="8"/>
      <c r="L73">
        <f t="shared" si="6"/>
        <v>31</v>
      </c>
      <c r="M73" t="str">
        <f t="shared" si="7"/>
        <v/>
      </c>
      <c r="N73">
        <f t="shared" si="8"/>
        <v>0</v>
      </c>
    </row>
    <row r="74" spans="10:14" x14ac:dyDescent="0.3">
      <c r="J74" s="8"/>
      <c r="K74" s="8"/>
      <c r="L74">
        <f t="shared" si="6"/>
        <v>31</v>
      </c>
      <c r="M74" t="str">
        <f t="shared" si="7"/>
        <v/>
      </c>
      <c r="N74">
        <f t="shared" si="8"/>
        <v>0</v>
      </c>
    </row>
    <row r="75" spans="10:14" x14ac:dyDescent="0.3">
      <c r="J75" s="8"/>
      <c r="K75" s="8"/>
      <c r="L75">
        <f t="shared" si="6"/>
        <v>31</v>
      </c>
      <c r="M75" t="str">
        <f t="shared" si="7"/>
        <v/>
      </c>
      <c r="N75">
        <f t="shared" si="8"/>
        <v>0</v>
      </c>
    </row>
    <row r="76" spans="10:14" x14ac:dyDescent="0.3">
      <c r="J76" s="8"/>
      <c r="K76" s="8"/>
      <c r="L76">
        <f t="shared" si="6"/>
        <v>31</v>
      </c>
      <c r="M76" t="str">
        <f t="shared" si="7"/>
        <v/>
      </c>
      <c r="N76">
        <f t="shared" si="8"/>
        <v>0</v>
      </c>
    </row>
    <row r="77" spans="10:14" x14ac:dyDescent="0.3">
      <c r="J77" s="8"/>
      <c r="K77" s="8"/>
      <c r="L77">
        <f t="shared" si="6"/>
        <v>31</v>
      </c>
      <c r="M77" t="str">
        <f t="shared" si="7"/>
        <v/>
      </c>
      <c r="N77">
        <f t="shared" si="8"/>
        <v>0</v>
      </c>
    </row>
    <row r="78" spans="10:14" x14ac:dyDescent="0.3">
      <c r="J78" s="8"/>
      <c r="K78" s="8"/>
      <c r="L78">
        <f t="shared" si="6"/>
        <v>31</v>
      </c>
      <c r="M78" t="str">
        <f t="shared" si="7"/>
        <v/>
      </c>
      <c r="N78">
        <f t="shared" si="8"/>
        <v>0</v>
      </c>
    </row>
    <row r="79" spans="10:14" x14ac:dyDescent="0.3">
      <c r="J79" s="8"/>
      <c r="K79" s="8"/>
      <c r="L79">
        <f t="shared" si="6"/>
        <v>31</v>
      </c>
      <c r="M79" t="str">
        <f t="shared" si="7"/>
        <v/>
      </c>
      <c r="N79">
        <f t="shared" si="8"/>
        <v>0</v>
      </c>
    </row>
    <row r="80" spans="10:14" x14ac:dyDescent="0.3">
      <c r="J80" s="8"/>
      <c r="K80" s="8"/>
      <c r="L80">
        <f t="shared" si="6"/>
        <v>31</v>
      </c>
      <c r="M80" t="str">
        <f t="shared" si="7"/>
        <v/>
      </c>
      <c r="N80">
        <f t="shared" si="8"/>
        <v>0</v>
      </c>
    </row>
    <row r="81" spans="10:14" x14ac:dyDescent="0.3">
      <c r="J81" s="8"/>
      <c r="K81" s="8"/>
      <c r="L81">
        <f t="shared" si="6"/>
        <v>31</v>
      </c>
      <c r="M81" t="str">
        <f t="shared" si="7"/>
        <v/>
      </c>
      <c r="N81">
        <f t="shared" si="8"/>
        <v>0</v>
      </c>
    </row>
    <row r="82" spans="10:14" x14ac:dyDescent="0.3">
      <c r="J82" s="8"/>
      <c r="K82" s="8"/>
      <c r="L82">
        <f t="shared" si="6"/>
        <v>31</v>
      </c>
      <c r="M82" t="str">
        <f t="shared" si="7"/>
        <v/>
      </c>
      <c r="N82">
        <f t="shared" si="8"/>
        <v>0</v>
      </c>
    </row>
    <row r="83" spans="10:14" x14ac:dyDescent="0.3">
      <c r="J83" s="8"/>
      <c r="K83" s="8"/>
      <c r="L83">
        <f t="shared" si="6"/>
        <v>31</v>
      </c>
      <c r="M83" t="str">
        <f t="shared" si="7"/>
        <v/>
      </c>
      <c r="N83">
        <f t="shared" si="8"/>
        <v>0</v>
      </c>
    </row>
    <row r="84" spans="10:14" x14ac:dyDescent="0.3">
      <c r="J84" s="8"/>
      <c r="K84" s="8"/>
      <c r="L84">
        <f t="shared" si="6"/>
        <v>31</v>
      </c>
      <c r="M84" t="str">
        <f t="shared" si="7"/>
        <v/>
      </c>
      <c r="N84">
        <f t="shared" si="8"/>
        <v>0</v>
      </c>
    </row>
    <row r="85" spans="10:14" x14ac:dyDescent="0.3">
      <c r="J85" s="8"/>
      <c r="K85" s="8"/>
      <c r="L85">
        <f t="shared" si="6"/>
        <v>31</v>
      </c>
      <c r="M85" t="str">
        <f t="shared" si="7"/>
        <v/>
      </c>
      <c r="N85">
        <f t="shared" si="8"/>
        <v>0</v>
      </c>
    </row>
    <row r="86" spans="10:14" x14ac:dyDescent="0.3">
      <c r="J86" s="8"/>
      <c r="K86" s="8"/>
      <c r="L86">
        <f t="shared" si="6"/>
        <v>31</v>
      </c>
      <c r="M86" t="str">
        <f t="shared" si="7"/>
        <v/>
      </c>
      <c r="N86">
        <f t="shared" si="8"/>
        <v>0</v>
      </c>
    </row>
    <row r="87" spans="10:14" x14ac:dyDescent="0.3">
      <c r="J87" s="8"/>
      <c r="K87" s="8"/>
      <c r="L87">
        <f t="shared" si="6"/>
        <v>31</v>
      </c>
      <c r="M87" t="str">
        <f t="shared" si="7"/>
        <v/>
      </c>
      <c r="N87">
        <f t="shared" si="8"/>
        <v>0</v>
      </c>
    </row>
    <row r="88" spans="10:14" x14ac:dyDescent="0.3">
      <c r="J88" s="8"/>
      <c r="K88" s="8"/>
      <c r="L88">
        <f t="shared" si="6"/>
        <v>31</v>
      </c>
      <c r="M88" t="str">
        <f t="shared" si="7"/>
        <v/>
      </c>
      <c r="N88">
        <f t="shared" si="8"/>
        <v>0</v>
      </c>
    </row>
    <row r="89" spans="10:14" x14ac:dyDescent="0.3">
      <c r="J89" s="8"/>
      <c r="K89" s="8"/>
      <c r="L89">
        <f t="shared" si="6"/>
        <v>31</v>
      </c>
      <c r="M89" t="str">
        <f t="shared" si="7"/>
        <v/>
      </c>
      <c r="N89">
        <f t="shared" si="8"/>
        <v>0</v>
      </c>
    </row>
    <row r="90" spans="10:14" x14ac:dyDescent="0.3">
      <c r="J90" s="8"/>
      <c r="K90" s="8"/>
      <c r="L90">
        <f t="shared" si="6"/>
        <v>31</v>
      </c>
      <c r="M90" t="str">
        <f t="shared" si="7"/>
        <v/>
      </c>
      <c r="N90">
        <f t="shared" si="8"/>
        <v>0</v>
      </c>
    </row>
    <row r="91" spans="10:14" x14ac:dyDescent="0.3">
      <c r="J91" s="8"/>
      <c r="K91" s="8"/>
      <c r="L91">
        <f t="shared" si="6"/>
        <v>31</v>
      </c>
      <c r="M91" t="str">
        <f t="shared" si="7"/>
        <v/>
      </c>
      <c r="N91">
        <f t="shared" si="8"/>
        <v>0</v>
      </c>
    </row>
    <row r="92" spans="10:14" x14ac:dyDescent="0.3">
      <c r="J92" s="8"/>
      <c r="K92" s="8"/>
      <c r="L92">
        <f t="shared" si="6"/>
        <v>31</v>
      </c>
      <c r="M92" t="str">
        <f t="shared" si="7"/>
        <v/>
      </c>
      <c r="N92">
        <f t="shared" si="8"/>
        <v>0</v>
      </c>
    </row>
    <row r="93" spans="10:14" x14ac:dyDescent="0.3">
      <c r="J93" s="8"/>
      <c r="K93" s="8"/>
      <c r="L93">
        <f t="shared" si="6"/>
        <v>31</v>
      </c>
      <c r="M93" t="str">
        <f t="shared" si="7"/>
        <v/>
      </c>
      <c r="N93">
        <f t="shared" si="8"/>
        <v>0</v>
      </c>
    </row>
    <row r="94" spans="10:14" x14ac:dyDescent="0.3">
      <c r="J94" s="8"/>
      <c r="K94" s="8"/>
      <c r="L94">
        <f t="shared" si="6"/>
        <v>31</v>
      </c>
      <c r="M94" t="str">
        <f t="shared" si="7"/>
        <v/>
      </c>
      <c r="N94">
        <f t="shared" si="8"/>
        <v>0</v>
      </c>
    </row>
    <row r="95" spans="10:14" x14ac:dyDescent="0.3">
      <c r="J95" s="8"/>
      <c r="K95" s="8"/>
      <c r="L95">
        <f t="shared" si="6"/>
        <v>31</v>
      </c>
      <c r="M95" t="str">
        <f t="shared" si="7"/>
        <v/>
      </c>
      <c r="N95">
        <f t="shared" si="8"/>
        <v>0</v>
      </c>
    </row>
    <row r="96" spans="10:14" x14ac:dyDescent="0.3">
      <c r="J96" s="8"/>
      <c r="K96" s="8"/>
      <c r="L96">
        <f t="shared" si="6"/>
        <v>31</v>
      </c>
      <c r="M96" t="str">
        <f t="shared" si="7"/>
        <v/>
      </c>
      <c r="N96">
        <f t="shared" si="8"/>
        <v>0</v>
      </c>
    </row>
    <row r="97" spans="10:14" x14ac:dyDescent="0.3">
      <c r="J97" s="8"/>
      <c r="K97" s="8"/>
      <c r="L97">
        <f t="shared" si="6"/>
        <v>31</v>
      </c>
      <c r="M97" t="str">
        <f t="shared" si="7"/>
        <v/>
      </c>
      <c r="N97">
        <f t="shared" si="8"/>
        <v>0</v>
      </c>
    </row>
    <row r="98" spans="10:14" x14ac:dyDescent="0.3">
      <c r="J98" s="8"/>
      <c r="K98" s="8"/>
      <c r="L98">
        <f t="shared" si="6"/>
        <v>31</v>
      </c>
      <c r="M98" t="str">
        <f t="shared" si="7"/>
        <v/>
      </c>
      <c r="N98">
        <f t="shared" si="8"/>
        <v>0</v>
      </c>
    </row>
    <row r="99" spans="10:14" x14ac:dyDescent="0.3">
      <c r="J99" s="8"/>
      <c r="K99" s="8"/>
      <c r="L99">
        <f t="shared" si="6"/>
        <v>31</v>
      </c>
      <c r="M99" t="str">
        <f t="shared" si="7"/>
        <v/>
      </c>
      <c r="N99">
        <f t="shared" si="8"/>
        <v>0</v>
      </c>
    </row>
    <row r="100" spans="10:14" x14ac:dyDescent="0.3">
      <c r="J100" s="8"/>
      <c r="K100" s="8"/>
      <c r="L100">
        <f t="shared" si="6"/>
        <v>31</v>
      </c>
      <c r="M100" t="str">
        <f t="shared" si="7"/>
        <v/>
      </c>
      <c r="N100">
        <f t="shared" si="8"/>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Dashboard Summary</vt:lpstr>
      <vt:lpstr>Casework Ledger</vt:lpstr>
      <vt:lpstr>Governance &amp; Scrutiny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Ritchie-Simmons</dc:creator>
  <cp:lastModifiedBy>Ritchie-Simmons, Sharon [MOEN/CT/TEL]</cp:lastModifiedBy>
  <dcterms:created xsi:type="dcterms:W3CDTF">2026-07-07T00:32:15Z</dcterms:created>
  <dcterms:modified xsi:type="dcterms:W3CDTF">2026-07-07T01:18:18Z</dcterms:modified>
</cp:coreProperties>
</file>